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smt.sharepoint.com/sites/CMSLLC/Shared Documents/CMSTERA/CMSShare/AMRPE/Board Meetings/2023 Board Meeting/02 February Meeting Materials/"/>
    </mc:Choice>
  </mc:AlternateContent>
  <xr:revisionPtr revIDLastSave="4" documentId="13_ncr:1_{61979953-7FB6-4C4F-B125-6070AF63BCAF}" xr6:coauthVersionLast="47" xr6:coauthVersionMax="47" xr10:uidLastSave="{F4111DE6-2D2F-496F-8A91-63618A0EA5D7}"/>
  <bookViews>
    <workbookView xWindow="14895" yWindow="-16395" windowWidth="29040" windowHeight="15720" xr2:uid="{6103EC3A-3ED0-D14C-A2DD-37CA1AE6E6A5}"/>
  </bookViews>
  <sheets>
    <sheet name="Financial Statement" sheetId="1" r:id="rId1"/>
    <sheet name="Revenue" sheetId="2" r:id="rId2"/>
    <sheet name="Expenses" sheetId="5" r:id="rId3"/>
    <sheet name="Misc " sheetId="6" r:id="rId4"/>
  </sheets>
  <definedNames>
    <definedName name="_xlnm.Print_Area" localSheetId="0">'Financial Statement'!$A$1:$I$60</definedName>
    <definedName name="_xlnm.Print_Area" localSheetId="3">'Misc '!$A$3:$H$17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8" i="5" l="1"/>
  <c r="Q15" i="5"/>
  <c r="R34" i="2"/>
  <c r="S34" i="2"/>
  <c r="T34" i="2"/>
  <c r="Q21" i="2"/>
  <c r="Q22" i="2"/>
  <c r="Q19" i="2"/>
  <c r="Q20" i="2"/>
  <c r="Q23" i="2"/>
  <c r="Q24" i="2"/>
  <c r="Q25" i="2"/>
  <c r="Q26" i="2"/>
  <c r="Q27" i="2"/>
  <c r="Q28" i="2"/>
  <c r="Q29" i="2"/>
  <c r="Q30" i="2"/>
  <c r="Q31" i="2"/>
  <c r="Q32" i="2"/>
  <c r="Q34" i="2"/>
  <c r="D4" i="2"/>
  <c r="R16" i="2"/>
  <c r="C4" i="2"/>
  <c r="R46" i="2"/>
  <c r="E4" i="2"/>
  <c r="R58" i="2"/>
  <c r="F4" i="2"/>
  <c r="R65" i="2"/>
  <c r="G4" i="2"/>
  <c r="R74" i="2"/>
  <c r="H4" i="2"/>
  <c r="R83" i="2"/>
  <c r="I4" i="2"/>
  <c r="R89" i="2"/>
  <c r="J4" i="2"/>
  <c r="R94" i="2"/>
  <c r="K4" i="2"/>
  <c r="R100" i="2"/>
  <c r="L4" i="2"/>
  <c r="R105" i="2"/>
  <c r="M4" i="2"/>
  <c r="R118" i="2"/>
  <c r="N4" i="2"/>
  <c r="B4" i="2"/>
  <c r="D8" i="1"/>
  <c r="D5" i="2"/>
  <c r="S16" i="2"/>
  <c r="C5" i="2"/>
  <c r="S46" i="2"/>
  <c r="E5" i="2"/>
  <c r="S58" i="2"/>
  <c r="F5" i="2"/>
  <c r="S65" i="2"/>
  <c r="G5" i="2"/>
  <c r="S74" i="2"/>
  <c r="H5" i="2"/>
  <c r="S83" i="2"/>
  <c r="I5" i="2"/>
  <c r="S100" i="2"/>
  <c r="L5" i="2"/>
  <c r="S105" i="2"/>
  <c r="M5" i="2"/>
  <c r="S118" i="2"/>
  <c r="N5" i="2"/>
  <c r="B5" i="2"/>
  <c r="D9" i="1"/>
  <c r="D10" i="1"/>
  <c r="D8" i="2"/>
  <c r="T16" i="2"/>
  <c r="C8" i="2"/>
  <c r="T46" i="2"/>
  <c r="E8" i="2"/>
  <c r="T58" i="2"/>
  <c r="F8" i="2"/>
  <c r="T65" i="2"/>
  <c r="G8" i="2"/>
  <c r="T74" i="2"/>
  <c r="H8" i="2"/>
  <c r="T83" i="2"/>
  <c r="I8" i="2"/>
  <c r="T94" i="2"/>
  <c r="K8" i="2"/>
  <c r="T100" i="2"/>
  <c r="L8" i="2"/>
  <c r="T105" i="2"/>
  <c r="M8" i="2"/>
  <c r="T118" i="2"/>
  <c r="N8" i="2"/>
  <c r="B8" i="2"/>
  <c r="D12" i="1"/>
  <c r="D14" i="1"/>
  <c r="R10" i="5"/>
  <c r="C4" i="5"/>
  <c r="R21" i="5"/>
  <c r="D4" i="5"/>
  <c r="R29" i="5"/>
  <c r="E4" i="5"/>
  <c r="R39" i="5"/>
  <c r="F4" i="5"/>
  <c r="R46" i="5"/>
  <c r="G4" i="5"/>
  <c r="R53" i="5"/>
  <c r="H4" i="5"/>
  <c r="R62" i="5"/>
  <c r="I4" i="5"/>
  <c r="R69" i="5"/>
  <c r="J4" i="5"/>
  <c r="R74" i="5"/>
  <c r="K4" i="5"/>
  <c r="R92" i="5"/>
  <c r="M4" i="5"/>
  <c r="R103" i="5"/>
  <c r="N4" i="5"/>
  <c r="B4" i="5"/>
  <c r="D17" i="1"/>
  <c r="S29" i="5"/>
  <c r="E5" i="5"/>
  <c r="S46" i="5"/>
  <c r="G5" i="5"/>
  <c r="S53" i="5"/>
  <c r="H5" i="5"/>
  <c r="B5" i="5"/>
  <c r="D18" i="1"/>
  <c r="T10" i="5"/>
  <c r="C6" i="5"/>
  <c r="T21" i="5"/>
  <c r="D6" i="5"/>
  <c r="T29" i="5"/>
  <c r="E6" i="5"/>
  <c r="T39" i="5"/>
  <c r="F6" i="5"/>
  <c r="T46" i="5"/>
  <c r="G6" i="5"/>
  <c r="T53" i="5"/>
  <c r="H6" i="5"/>
  <c r="T62" i="5"/>
  <c r="I6" i="5"/>
  <c r="T69" i="5"/>
  <c r="J6" i="5"/>
  <c r="T74" i="5"/>
  <c r="K6" i="5"/>
  <c r="T81" i="5"/>
  <c r="L6" i="5"/>
  <c r="T92" i="5"/>
  <c r="M6" i="5"/>
  <c r="T103" i="5"/>
  <c r="N6" i="5"/>
  <c r="B6" i="5"/>
  <c r="D19" i="1"/>
  <c r="U10" i="5"/>
  <c r="C8" i="5"/>
  <c r="U21" i="5"/>
  <c r="D8" i="5"/>
  <c r="U29" i="5"/>
  <c r="E8" i="5"/>
  <c r="U39" i="5"/>
  <c r="F8" i="5"/>
  <c r="U46" i="5"/>
  <c r="G8" i="5"/>
  <c r="U53" i="5"/>
  <c r="H8" i="5"/>
  <c r="U62" i="5"/>
  <c r="I8" i="5"/>
  <c r="U69" i="5"/>
  <c r="J8" i="5"/>
  <c r="U74" i="5"/>
  <c r="K8" i="5"/>
  <c r="U81" i="5"/>
  <c r="L8" i="5"/>
  <c r="U92" i="5"/>
  <c r="M8" i="5"/>
  <c r="U103" i="5"/>
  <c r="N8" i="5"/>
  <c r="B8" i="5"/>
  <c r="D21" i="1"/>
  <c r="V10" i="5"/>
  <c r="C9" i="5"/>
  <c r="V21" i="5"/>
  <c r="D9" i="5"/>
  <c r="V29" i="5"/>
  <c r="E9" i="5"/>
  <c r="B9" i="5"/>
  <c r="D22" i="1"/>
  <c r="W46" i="5"/>
  <c r="G10" i="5"/>
  <c r="W81" i="5"/>
  <c r="L10" i="5"/>
  <c r="B10" i="5"/>
  <c r="D23" i="1"/>
  <c r="X10" i="5"/>
  <c r="C11" i="5"/>
  <c r="X21" i="5"/>
  <c r="D11" i="5"/>
  <c r="X29" i="5"/>
  <c r="E11" i="5"/>
  <c r="X39" i="5"/>
  <c r="F11" i="5"/>
  <c r="X46" i="5"/>
  <c r="G11" i="5"/>
  <c r="X53" i="5"/>
  <c r="H11" i="5"/>
  <c r="X62" i="5"/>
  <c r="I11" i="5"/>
  <c r="X69" i="5"/>
  <c r="J11" i="5"/>
  <c r="X74" i="5"/>
  <c r="K11" i="5"/>
  <c r="X81" i="5"/>
  <c r="L11" i="5"/>
  <c r="X92" i="5"/>
  <c r="M11" i="5"/>
  <c r="X103" i="5"/>
  <c r="N11" i="5"/>
  <c r="B11" i="5"/>
  <c r="D24" i="1"/>
  <c r="D27" i="1"/>
  <c r="D57" i="1"/>
  <c r="D59" i="1"/>
  <c r="D38" i="1"/>
  <c r="Q8" i="2"/>
  <c r="Q9" i="2"/>
  <c r="Q10" i="2"/>
  <c r="Q11" i="2"/>
  <c r="Q12" i="2"/>
  <c r="Q14" i="2"/>
  <c r="Q2" i="2"/>
  <c r="Q3" i="2"/>
  <c r="Q4" i="2"/>
  <c r="Q5" i="2"/>
  <c r="Q6" i="2"/>
  <c r="Q7" i="2"/>
  <c r="Q16" i="2"/>
  <c r="C6" i="2"/>
  <c r="C10" i="2"/>
  <c r="R17" i="2"/>
  <c r="Q17" i="2"/>
  <c r="F41" i="1"/>
  <c r="D5" i="6"/>
  <c r="D4" i="6"/>
  <c r="E4" i="6"/>
  <c r="F4" i="6"/>
  <c r="C15" i="6"/>
  <c r="D13" i="6"/>
  <c r="D12" i="6"/>
  <c r="E12" i="6"/>
  <c r="D10" i="6"/>
  <c r="D9" i="6"/>
  <c r="E9" i="6"/>
  <c r="E15" i="6"/>
  <c r="D7" i="6"/>
  <c r="F40" i="1"/>
  <c r="F46" i="1"/>
  <c r="F47" i="1"/>
  <c r="D49" i="1"/>
  <c r="D29" i="1"/>
  <c r="F49" i="1"/>
  <c r="D30" i="1"/>
  <c r="D33" i="1"/>
  <c r="D53" i="1"/>
  <c r="Q86" i="5"/>
  <c r="S21" i="5"/>
  <c r="W21" i="5"/>
  <c r="Q21" i="5"/>
  <c r="D14" i="5"/>
  <c r="R22" i="5"/>
  <c r="Q13" i="5"/>
  <c r="Q14" i="5"/>
  <c r="Q16" i="5"/>
  <c r="Q17" i="5"/>
  <c r="Q19" i="5"/>
  <c r="Q22" i="5"/>
  <c r="S10" i="5"/>
  <c r="W10" i="5"/>
  <c r="Q10" i="5"/>
  <c r="C14" i="5"/>
  <c r="R11" i="5"/>
  <c r="Q2" i="5"/>
  <c r="Q3" i="5"/>
  <c r="Q4" i="5"/>
  <c r="Q5" i="5"/>
  <c r="Q6" i="5"/>
  <c r="Q7" i="5"/>
  <c r="Q11" i="5"/>
  <c r="Q108" i="2"/>
  <c r="Q109" i="2"/>
  <c r="Q110" i="2"/>
  <c r="Q111" i="2"/>
  <c r="Q112" i="2"/>
  <c r="Q113" i="2"/>
  <c r="Q114" i="2"/>
  <c r="Q115" i="2"/>
  <c r="Q116" i="2"/>
  <c r="Q118" i="2"/>
  <c r="N6" i="2"/>
  <c r="N10" i="2"/>
  <c r="R119" i="2"/>
  <c r="Q49" i="2"/>
  <c r="Q50" i="2"/>
  <c r="Q51" i="2"/>
  <c r="Q52" i="2"/>
  <c r="Q53" i="2"/>
  <c r="Q54" i="2"/>
  <c r="Q55" i="2"/>
  <c r="Q56" i="2"/>
  <c r="Q58" i="2"/>
  <c r="F6" i="2"/>
  <c r="F10" i="2"/>
  <c r="R59" i="2"/>
  <c r="Q59" i="2"/>
  <c r="Q37" i="2"/>
  <c r="Q38" i="2"/>
  <c r="Q39" i="2"/>
  <c r="Q40" i="2"/>
  <c r="Q41" i="2"/>
  <c r="Q42" i="2"/>
  <c r="Q43" i="2"/>
  <c r="Q44" i="2"/>
  <c r="Q46" i="2"/>
  <c r="E6" i="2"/>
  <c r="E10" i="2"/>
  <c r="R47" i="2"/>
  <c r="Q47" i="2"/>
  <c r="D6" i="2"/>
  <c r="D10" i="2"/>
  <c r="R35" i="2"/>
  <c r="Q35" i="2"/>
  <c r="E22" i="1"/>
  <c r="E10" i="1"/>
  <c r="F10" i="1"/>
  <c r="Q119" i="2"/>
  <c r="Q103" i="2"/>
  <c r="Q105" i="2"/>
  <c r="M6" i="2"/>
  <c r="M10" i="2"/>
  <c r="R106" i="2"/>
  <c r="Q106" i="2"/>
  <c r="S103" i="5"/>
  <c r="V103" i="5"/>
  <c r="W103" i="5"/>
  <c r="Q103" i="5"/>
  <c r="N14" i="5"/>
  <c r="R104" i="5"/>
  <c r="Q95" i="5"/>
  <c r="Q96" i="5"/>
  <c r="Q97" i="5"/>
  <c r="Q98" i="5"/>
  <c r="Q99" i="5"/>
  <c r="Q100" i="5"/>
  <c r="Q101" i="5"/>
  <c r="Q104" i="5"/>
  <c r="Q88" i="5"/>
  <c r="Q98" i="2"/>
  <c r="Q97" i="2"/>
  <c r="Q100" i="2"/>
  <c r="L6" i="2"/>
  <c r="L10" i="2"/>
  <c r="R101" i="2"/>
  <c r="Q101" i="2"/>
  <c r="S92" i="5"/>
  <c r="V92" i="5"/>
  <c r="W92" i="5"/>
  <c r="Q92" i="5"/>
  <c r="M14" i="5"/>
  <c r="R93" i="5"/>
  <c r="Q87" i="5"/>
  <c r="Q84" i="5"/>
  <c r="Q85" i="5"/>
  <c r="Q89" i="5"/>
  <c r="Q90" i="5"/>
  <c r="Q93" i="5"/>
  <c r="Q92" i="2"/>
  <c r="Q94" i="2"/>
  <c r="K6" i="2"/>
  <c r="K10" i="2"/>
  <c r="R95" i="2"/>
  <c r="S94" i="2"/>
  <c r="Q95" i="2"/>
  <c r="Q86" i="2"/>
  <c r="Q87" i="2"/>
  <c r="Q89" i="2"/>
  <c r="J6" i="2"/>
  <c r="J10" i="2"/>
  <c r="R90" i="2"/>
  <c r="S89" i="2"/>
  <c r="T89" i="2"/>
  <c r="Q90" i="2"/>
  <c r="Q58" i="5"/>
  <c r="Q77" i="2"/>
  <c r="Q78" i="2"/>
  <c r="Q79" i="2"/>
  <c r="Q80" i="2"/>
  <c r="Q81" i="2"/>
  <c r="Q83" i="2"/>
  <c r="I6" i="2"/>
  <c r="I10" i="2"/>
  <c r="R84" i="2"/>
  <c r="Q84" i="2"/>
  <c r="S62" i="5"/>
  <c r="V62" i="5"/>
  <c r="W62" i="5"/>
  <c r="Q62" i="5"/>
  <c r="I14" i="5"/>
  <c r="R63" i="5"/>
  <c r="Q59" i="5"/>
  <c r="V53" i="5"/>
  <c r="W53" i="5"/>
  <c r="Q53" i="5"/>
  <c r="Q49" i="5"/>
  <c r="Q50" i="5"/>
  <c r="Q51" i="5"/>
  <c r="Q54" i="5"/>
  <c r="Q56" i="5"/>
  <c r="Q57" i="5"/>
  <c r="Q60" i="5"/>
  <c r="Q63" i="5"/>
  <c r="H14" i="5"/>
  <c r="R54" i="5"/>
  <c r="Q72" i="2"/>
  <c r="Q68" i="2"/>
  <c r="Q69" i="2"/>
  <c r="Q70" i="2"/>
  <c r="Q71" i="2"/>
  <c r="Q74" i="2"/>
  <c r="H6" i="2"/>
  <c r="H10" i="2"/>
  <c r="R75" i="2"/>
  <c r="Q75" i="2"/>
  <c r="Q61" i="2"/>
  <c r="Q62" i="2"/>
  <c r="Q63" i="2"/>
  <c r="Q65" i="2"/>
  <c r="G6" i="2"/>
  <c r="G10" i="2"/>
  <c r="R66" i="2"/>
  <c r="Q66" i="2"/>
  <c r="G14" i="5"/>
  <c r="V46" i="5"/>
  <c r="Q46" i="5"/>
  <c r="R47" i="5"/>
  <c r="Q43" i="5"/>
  <c r="Q44" i="5"/>
  <c r="Q42" i="5"/>
  <c r="Q47" i="5"/>
  <c r="S39" i="5"/>
  <c r="V39" i="5"/>
  <c r="W39" i="5"/>
  <c r="Q39" i="5"/>
  <c r="F14" i="5"/>
  <c r="R40" i="5"/>
  <c r="Q32" i="5"/>
  <c r="Q33" i="5"/>
  <c r="Q34" i="5"/>
  <c r="Q36" i="5"/>
  <c r="Q37" i="5"/>
  <c r="Q40" i="5"/>
  <c r="Q27" i="5"/>
  <c r="W29" i="5"/>
  <c r="Q29" i="5"/>
  <c r="E14" i="5"/>
  <c r="R30" i="5"/>
  <c r="Q24" i="5"/>
  <c r="Q25" i="5"/>
  <c r="Q26" i="5"/>
  <c r="Q30" i="5"/>
  <c r="H10" i="1"/>
  <c r="H14" i="1"/>
  <c r="H27" i="1"/>
  <c r="H29" i="1"/>
  <c r="E49" i="1"/>
  <c r="H25" i="1"/>
  <c r="I27" i="1"/>
  <c r="B6" i="2"/>
  <c r="B10" i="2"/>
  <c r="B12" i="2"/>
  <c r="E14" i="1"/>
  <c r="F14" i="1"/>
  <c r="I14" i="1"/>
  <c r="J10" i="1"/>
  <c r="J14" i="1"/>
  <c r="K10" i="1"/>
  <c r="K14" i="1"/>
  <c r="L14" i="1"/>
  <c r="M14" i="1"/>
  <c r="R81" i="5"/>
  <c r="S81" i="5"/>
  <c r="V81" i="5"/>
  <c r="Q81" i="5"/>
  <c r="L14" i="5"/>
  <c r="R82" i="5"/>
  <c r="Q77" i="5"/>
  <c r="Q78" i="5"/>
  <c r="Q79" i="5"/>
  <c r="Q82" i="5"/>
  <c r="S74" i="5"/>
  <c r="V74" i="5"/>
  <c r="W74" i="5"/>
  <c r="Q74" i="5"/>
  <c r="K14" i="5"/>
  <c r="R75" i="5"/>
  <c r="Q72" i="5"/>
  <c r="Q75" i="5"/>
  <c r="S69" i="5"/>
  <c r="V69" i="5"/>
  <c r="W69" i="5"/>
  <c r="Q69" i="5"/>
  <c r="J14" i="5"/>
  <c r="R70" i="5"/>
  <c r="Q65" i="5"/>
  <c r="Q66" i="5"/>
  <c r="Q67" i="5"/>
  <c r="Q70" i="5"/>
  <c r="B14" i="5"/>
  <c r="B16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F30" i="1"/>
  <c r="L27" i="1"/>
  <c r="L29" i="1"/>
  <c r="K27" i="1"/>
  <c r="K29" i="1"/>
  <c r="J27" i="1"/>
  <c r="J29" i="1"/>
  <c r="E27" i="1"/>
  <c r="E29" i="1"/>
  <c r="F27" i="1"/>
  <c r="K25" i="1"/>
  <c r="J25" i="1"/>
  <c r="D25" i="1"/>
  <c r="E25" i="1"/>
  <c r="F25" i="1"/>
  <c r="F24" i="1"/>
  <c r="F23" i="1"/>
  <c r="F22" i="1"/>
  <c r="F21" i="1"/>
  <c r="F19" i="1"/>
  <c r="F18" i="1"/>
  <c r="F17" i="1"/>
  <c r="F12" i="1"/>
  <c r="F9" i="1"/>
  <c r="F8" i="1"/>
</calcChain>
</file>

<file path=xl/sharedStrings.xml><?xml version="1.0" encoding="utf-8"?>
<sst xmlns="http://schemas.openxmlformats.org/spreadsheetml/2006/main" count="207" uniqueCount="123">
  <si>
    <t>Revenue</t>
  </si>
  <si>
    <t>2021 Actual</t>
  </si>
  <si>
    <t>Percent</t>
  </si>
  <si>
    <t>2020 Actual</t>
  </si>
  <si>
    <t>2019 Actual</t>
  </si>
  <si>
    <t>2018 Actual</t>
  </si>
  <si>
    <t>2017 Actual</t>
    <phoneticPr fontId="0" type="noConversion"/>
  </si>
  <si>
    <t>2016 Actual</t>
    <phoneticPr fontId="0" type="noConversion"/>
  </si>
  <si>
    <t>Member Dues</t>
  </si>
  <si>
    <t>Life</t>
  </si>
  <si>
    <t>Subtotal Dues</t>
  </si>
  <si>
    <t xml:space="preserve">Donations </t>
  </si>
  <si>
    <t>Total Revenue</t>
  </si>
  <si>
    <t>Expenses</t>
  </si>
  <si>
    <t>Lobbying &amp; Legal</t>
  </si>
  <si>
    <t xml:space="preserve">Member Education </t>
  </si>
  <si>
    <t>Member Renew, Recruit, F'raising</t>
  </si>
  <si>
    <t>Administration</t>
  </si>
  <si>
    <t>Board</t>
  </si>
  <si>
    <t>Insurance</t>
  </si>
  <si>
    <t>Board Travel</t>
  </si>
  <si>
    <t>n/a</t>
  </si>
  <si>
    <t>PayPal + Credit Card Fees</t>
  </si>
  <si>
    <t>Subtotal Administration</t>
    <phoneticPr fontId="0" type="noConversion"/>
  </si>
  <si>
    <t>Total Expenses</t>
  </si>
  <si>
    <t>Gain (Loss) Income Minus Expenses</t>
  </si>
  <si>
    <t>Gain Investment Interest</t>
    <phoneticPr fontId="0" type="noConversion"/>
  </si>
  <si>
    <t>Assets Beginning of Year</t>
    <phoneticPr fontId="0" type="noConversion"/>
  </si>
  <si>
    <t>Assets Year to Date</t>
    <phoneticPr fontId="0" type="noConversion"/>
  </si>
  <si>
    <t>Assets Summary</t>
  </si>
  <si>
    <t>Current</t>
    <phoneticPr fontId="0" type="noConversion"/>
  </si>
  <si>
    <t>Begin Year</t>
    <phoneticPr fontId="0" type="noConversion"/>
  </si>
  <si>
    <t>Interest</t>
    <phoneticPr fontId="0" type="noConversion"/>
  </si>
  <si>
    <t>Valley Bank Checking Account</t>
  </si>
  <si>
    <t>RMCU Savings</t>
  </si>
  <si>
    <t>NA</t>
  </si>
  <si>
    <t>Total</t>
  </si>
  <si>
    <t>Verify "0"</t>
    <phoneticPr fontId="0" type="noConversion"/>
  </si>
  <si>
    <t xml:space="preserve"> </t>
    <phoneticPr fontId="0" type="noConversion"/>
  </si>
  <si>
    <t>New Investments</t>
  </si>
  <si>
    <t>Total New Investments</t>
  </si>
  <si>
    <t>Revenue</t>
    <phoneticPr fontId="5" type="noConversion"/>
  </si>
  <si>
    <t>Date of Deposit</t>
    <phoneticPr fontId="5" type="noConversion"/>
  </si>
  <si>
    <t>Total</t>
    <phoneticPr fontId="5" type="noConversion"/>
  </si>
  <si>
    <t>January</t>
    <phoneticPr fontId="5" type="noConversion"/>
  </si>
  <si>
    <t>February</t>
    <phoneticPr fontId="5" type="noConversion"/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</si>
  <si>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</si>
  <si>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</si>
  <si>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</si>
  <si>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</si>
  <si>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</si>
  <si>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</si>
  <si>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</si>
  <si>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</si>
  <si>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</si>
  <si>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</si>
  <si>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Subtotal</t>
  </si>
  <si>
    <t>Total January</t>
  </si>
  <si>
    <t>check sb "0"</t>
  </si>
  <si>
    <t>Total February</t>
  </si>
  <si>
    <t>Total March</t>
  </si>
  <si>
    <t>Total April</t>
  </si>
  <si>
    <t>Total May</t>
  </si>
  <si>
    <t>Total June</t>
  </si>
  <si>
    <t>Total July</t>
  </si>
  <si>
    <t>Total August</t>
  </si>
  <si>
    <t>Total September</t>
  </si>
  <si>
    <t>Total October</t>
  </si>
  <si>
    <t>Total November</t>
  </si>
  <si>
    <t>Total December</t>
  </si>
  <si>
    <t>Check (SB "0")</t>
  </si>
  <si>
    <t>*Note that Pay Pal deposits are entered w/o fees. Fees are entered as expenses.</t>
  </si>
  <si>
    <t>Expenses</t>
    <phoneticPr fontId="5" type="noConversion"/>
  </si>
  <si>
    <t>Date Paid</t>
  </si>
  <si>
    <t>Lobbying and Legal</t>
    <phoneticPr fontId="5" type="noConversion"/>
  </si>
  <si>
    <t>Member Education</t>
    <phoneticPr fontId="9" type="noConversion"/>
  </si>
  <si>
    <t>Board Admin</t>
    <phoneticPr fontId="9" type="noConversion"/>
  </si>
  <si>
    <t>Board Insurance</t>
    <phoneticPr fontId="9" type="noConversion"/>
  </si>
  <si>
    <t>PayPal + Credit Card</t>
  </si>
  <si>
    <t>Note</t>
    <phoneticPr fontId="9" type="noConversion"/>
  </si>
  <si>
    <t>Subtotal Administration</t>
    <phoneticPr fontId="9" type="noConversion"/>
  </si>
  <si>
    <t>check s/b "0"</t>
  </si>
  <si>
    <t>One, Two or Three Years</t>
  </si>
  <si>
    <t>Donations</t>
  </si>
  <si>
    <t>Member Recruitment</t>
  </si>
  <si>
    <t>2022 Actual</t>
  </si>
  <si>
    <t>*</t>
  </si>
  <si>
    <t>*  Note that CD interest income will be reported upon redemption.</t>
  </si>
  <si>
    <t>YTD Totals</t>
  </si>
  <si>
    <t>Vanguard Ultra Short Term Bond Fund</t>
  </si>
  <si>
    <t>Vanguard Inflation Protected Securities Fund</t>
  </si>
  <si>
    <t>#2 CD RMCU 30 mo  05/22/25 (3.55%)</t>
  </si>
  <si>
    <t>2023 Budget</t>
  </si>
  <si>
    <t>Action Print for New Member Mailing</t>
  </si>
  <si>
    <t>2023 Actual</t>
  </si>
  <si>
    <t>$26,825 </t>
  </si>
  <si>
    <t>AMRPE 2023 Financial Report</t>
  </si>
  <si>
    <t>Budget Approved: January 17, 2023</t>
  </si>
  <si>
    <t>15 month Stockman</t>
  </si>
  <si>
    <t>24 month RMCU</t>
  </si>
  <si>
    <t>36 month RMCU</t>
  </si>
  <si>
    <t>RMCU Money Market (.5%)</t>
  </si>
  <si>
    <t>PayPal</t>
  </si>
  <si>
    <t>12 month Schwab</t>
  </si>
  <si>
    <t>24 month Schwab</t>
  </si>
  <si>
    <t>36 month Schwab</t>
  </si>
  <si>
    <t>Difference per year</t>
  </si>
  <si>
    <t>Gain per year</t>
  </si>
  <si>
    <t>30 month RMCU (already purchased)</t>
  </si>
  <si>
    <t>Matured CD Stockman 36 mo  01/29/23 (2.0%)</t>
  </si>
  <si>
    <t>#3 CD RMCU 24 mo  01/30/25 (3.50%)</t>
  </si>
  <si>
    <t>#1 CD RMCU 15 mo  04/30/24) (5.0%)</t>
  </si>
  <si>
    <t>**</t>
  </si>
  <si>
    <t>#4 CD RMCU 36 mo  01/30/26 (3.55%)</t>
  </si>
  <si>
    <t>From Stockman CD redemption</t>
  </si>
  <si>
    <t>$160,000 to RMCU for three CD's</t>
  </si>
  <si>
    <t>To checking from Stockman CD</t>
  </si>
  <si>
    <t>CMS Monthly</t>
  </si>
  <si>
    <t>DPHHS for Death Report</t>
  </si>
  <si>
    <t>Traveler's Insurance (Theft)</t>
  </si>
  <si>
    <t>** Note that $175,285 was redeemed from Stockman Bank CD. Of that, $160,000 was used to purchase new CD's (#1, 3 &amp; 4) at RMCU, leaving a balance of $15,285 which was deposited into checking.</t>
  </si>
  <si>
    <t>Innovative Solutions for website hosting</t>
  </si>
  <si>
    <t>Report Date:  February 15,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</si>
</sst>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m/d/yy;@"/>
    <numFmt numFmtId="167" formatCode="[$-409]mmmm\ d\,\ yyyy;@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2"/>
      <color rgb="FF006100"/>
      <name val="Calibri"/>
      <family val="2"/>
      <scheme val="minor"/>
    </font>
    <font>
      <u/>
      <sz val="14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0">
    <xf numFmtId="0" fontId="0" fillId="0" borderId="0" xfId="0"/>
    <xf numFmtId="0" fontId="2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6" fillId="0" borderId="4" xfId="0" applyFont="1" applyBorder="1" applyProtection="1">
      <protection locked="0"/>
    </xf>
    <xf numFmtId="6" fontId="6" fillId="0" borderId="4" xfId="0" applyNumberFormat="1" applyFont="1" applyBorder="1" applyProtection="1">
      <protection locked="0"/>
    </xf>
    <xf numFmtId="0" fontId="0" fillId="0" borderId="4" xfId="0" applyBorder="1"/>
    <xf numFmtId="0" fontId="6" fillId="0" borderId="1" xfId="0" applyFont="1" applyBorder="1" applyProtection="1">
      <protection locked="0"/>
    </xf>
    <xf numFmtId="15" fontId="4" fillId="0" borderId="2" xfId="0" applyNumberFormat="1" applyFont="1" applyBorder="1" applyProtection="1">
      <protection locked="0"/>
    </xf>
    <xf numFmtId="14" fontId="4" fillId="0" borderId="2" xfId="0" applyNumberFormat="1" applyFont="1" applyBorder="1" applyProtection="1">
      <protection locked="0"/>
    </xf>
    <xf numFmtId="14" fontId="7" fillId="0" borderId="2" xfId="0" applyNumberFormat="1" applyFont="1" applyBorder="1" applyProtection="1">
      <protection locked="0"/>
    </xf>
    <xf numFmtId="0" fontId="6" fillId="0" borderId="3" xfId="0" applyFont="1" applyBorder="1" applyProtection="1">
      <protection locked="0"/>
    </xf>
    <xf numFmtId="44" fontId="2" fillId="0" borderId="1" xfId="2" applyFont="1" applyFill="1" applyBorder="1" applyAlignment="1" applyProtection="1">
      <protection locked="0"/>
    </xf>
    <xf numFmtId="44" fontId="4" fillId="0" borderId="2" xfId="2" applyFont="1" applyFill="1" applyBorder="1" applyAlignment="1" applyProtection="1">
      <protection locked="0"/>
    </xf>
    <xf numFmtId="44" fontId="4" fillId="0" borderId="3" xfId="2" applyFont="1" applyFill="1" applyBorder="1" applyAlignment="1" applyProtection="1">
      <protection locked="0"/>
    </xf>
    <xf numFmtId="0" fontId="4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8" fillId="0" borderId="4" xfId="0" applyFont="1" applyBorder="1"/>
    <xf numFmtId="6" fontId="8" fillId="0" borderId="4" xfId="0" applyNumberFormat="1" applyFont="1" applyBorder="1"/>
    <xf numFmtId="164" fontId="8" fillId="0" borderId="4" xfId="1" applyNumberFormat="1" applyFont="1" applyBorder="1"/>
    <xf numFmtId="9" fontId="8" fillId="0" borderId="4" xfId="3" applyFont="1" applyBorder="1"/>
    <xf numFmtId="164" fontId="8" fillId="0" borderId="4" xfId="3" applyNumberFormat="1" applyFont="1" applyBorder="1"/>
    <xf numFmtId="6" fontId="8" fillId="0" borderId="4" xfId="3" applyNumberFormat="1" applyFont="1" applyBorder="1"/>
    <xf numFmtId="164" fontId="8" fillId="0" borderId="4" xfId="0" applyNumberFormat="1" applyFont="1" applyBorder="1"/>
    <xf numFmtId="0" fontId="4" fillId="0" borderId="3" xfId="0" applyFont="1" applyBorder="1" applyAlignment="1" applyProtection="1">
      <alignment horizontal="center"/>
      <protection locked="0"/>
    </xf>
    <xf numFmtId="164" fontId="8" fillId="0" borderId="4" xfId="1" applyNumberFormat="1" applyFont="1" applyFill="1" applyBorder="1" applyAlignment="1" applyProtection="1">
      <protection locked="0"/>
    </xf>
    <xf numFmtId="164" fontId="8" fillId="0" borderId="4" xfId="0" applyNumberFormat="1" applyFont="1" applyBorder="1" applyProtection="1">
      <protection locked="0"/>
    </xf>
    <xf numFmtId="164" fontId="8" fillId="0" borderId="5" xfId="1" applyNumberFormat="1" applyFont="1" applyFill="1" applyBorder="1" applyAlignment="1" applyProtection="1">
      <protection locked="0"/>
    </xf>
    <xf numFmtId="0" fontId="8" fillId="0" borderId="5" xfId="0" applyFont="1" applyBorder="1"/>
    <xf numFmtId="164" fontId="8" fillId="0" borderId="5" xfId="0" applyNumberFormat="1" applyFont="1" applyBorder="1"/>
    <xf numFmtId="6" fontId="8" fillId="0" borderId="5" xfId="0" applyNumberFormat="1" applyFont="1" applyBorder="1"/>
    <xf numFmtId="164" fontId="8" fillId="0" borderId="5" xfId="0" applyNumberFormat="1" applyFont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164" fontId="2" fillId="0" borderId="6" xfId="1" applyNumberFormat="1" applyFont="1" applyFill="1" applyBorder="1" applyAlignment="1" applyProtection="1">
      <protection locked="0"/>
    </xf>
    <xf numFmtId="9" fontId="2" fillId="0" borderId="6" xfId="3" applyFont="1" applyBorder="1"/>
    <xf numFmtId="164" fontId="2" fillId="0" borderId="6" xfId="0" applyNumberFormat="1" applyFont="1" applyBorder="1" applyProtection="1">
      <protection locked="0"/>
    </xf>
    <xf numFmtId="0" fontId="5" fillId="0" borderId="3" xfId="0" applyFont="1" applyBorder="1" applyProtection="1">
      <protection locked="0"/>
    </xf>
    <xf numFmtId="164" fontId="8" fillId="0" borderId="4" xfId="1" applyNumberFormat="1" applyFont="1" applyFill="1" applyBorder="1" applyAlignment="1" applyProtection="1">
      <alignment horizontal="center"/>
      <protection locked="0"/>
    </xf>
    <xf numFmtId="6" fontId="8" fillId="0" borderId="4" xfId="3" applyNumberFormat="1" applyFont="1" applyBorder="1" applyAlignment="1">
      <alignment horizontal="center"/>
    </xf>
    <xf numFmtId="9" fontId="8" fillId="0" borderId="5" xfId="3" applyFont="1" applyBorder="1"/>
    <xf numFmtId="164" fontId="8" fillId="0" borderId="5" xfId="3" applyNumberFormat="1" applyFont="1" applyBorder="1"/>
    <xf numFmtId="6" fontId="8" fillId="0" borderId="5" xfId="3" applyNumberFormat="1" applyFont="1" applyBorder="1"/>
    <xf numFmtId="0" fontId="3" fillId="0" borderId="1" xfId="0" applyFont="1" applyBorder="1" applyProtection="1">
      <protection locked="0"/>
    </xf>
    <xf numFmtId="5" fontId="8" fillId="0" borderId="4" xfId="1" applyNumberFormat="1" applyFont="1" applyBorder="1" applyAlignment="1">
      <alignment horizontal="right"/>
    </xf>
    <xf numFmtId="5" fontId="8" fillId="0" borderId="4" xfId="0" applyNumberFormat="1" applyFont="1" applyBorder="1"/>
    <xf numFmtId="5" fontId="8" fillId="0" borderId="4" xfId="3" applyNumberFormat="1" applyFont="1" applyBorder="1"/>
    <xf numFmtId="164" fontId="8" fillId="0" borderId="4" xfId="1" applyNumberFormat="1" applyFont="1" applyBorder="1" applyAlignment="1">
      <alignment horizontal="right"/>
    </xf>
    <xf numFmtId="0" fontId="3" fillId="0" borderId="3" xfId="0" applyFont="1" applyBorder="1" applyAlignment="1" applyProtection="1">
      <alignment horizontal="right"/>
      <protection locked="0"/>
    </xf>
    <xf numFmtId="164" fontId="8" fillId="0" borderId="4" xfId="0" applyNumberFormat="1" applyFont="1" applyBorder="1" applyAlignment="1" applyProtection="1">
      <alignment horizontal="right"/>
      <protection locked="0"/>
    </xf>
    <xf numFmtId="0" fontId="8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 applyProtection="1">
      <alignment horizontal="right"/>
      <protection locked="0"/>
    </xf>
    <xf numFmtId="6" fontId="2" fillId="0" borderId="4" xfId="0" applyNumberFormat="1" applyFont="1" applyBorder="1" applyAlignment="1" applyProtection="1">
      <alignment horizontal="right"/>
      <protection locked="0"/>
    </xf>
    <xf numFmtId="0" fontId="4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horizontal="right"/>
      <protection locked="0"/>
    </xf>
    <xf numFmtId="164" fontId="8" fillId="0" borderId="9" xfId="1" applyNumberFormat="1" applyFont="1" applyBorder="1" applyAlignment="1">
      <alignment horizontal="right"/>
    </xf>
    <xf numFmtId="164" fontId="2" fillId="0" borderId="9" xfId="0" applyNumberFormat="1" applyFont="1" applyBorder="1" applyAlignment="1" applyProtection="1">
      <alignment horizontal="right"/>
      <protection locked="0"/>
    </xf>
    <xf numFmtId="0" fontId="2" fillId="0" borderId="9" xfId="0" applyFont="1" applyBorder="1" applyAlignment="1" applyProtection="1">
      <alignment horizontal="right"/>
      <protection locked="0"/>
    </xf>
    <xf numFmtId="6" fontId="2" fillId="0" borderId="9" xfId="0" applyNumberFormat="1" applyFont="1" applyBorder="1" applyAlignment="1" applyProtection="1">
      <alignment horizontal="right"/>
      <protection locked="0"/>
    </xf>
    <xf numFmtId="0" fontId="8" fillId="0" borderId="9" xfId="0" applyFont="1" applyBorder="1"/>
    <xf numFmtId="0" fontId="2" fillId="0" borderId="7" xfId="0" applyFont="1" applyBorder="1" applyProtection="1">
      <protection locked="0"/>
    </xf>
    <xf numFmtId="0" fontId="2" fillId="0" borderId="8" xfId="0" applyFont="1" applyBorder="1" applyAlignment="1" applyProtection="1">
      <alignment horizontal="center"/>
      <protection locked="0"/>
    </xf>
    <xf numFmtId="164" fontId="2" fillId="0" borderId="10" xfId="1" applyNumberFormat="1" applyFont="1" applyFill="1" applyBorder="1" applyAlignment="1" applyProtection="1">
      <alignment horizontal="right"/>
      <protection locked="0"/>
    </xf>
    <xf numFmtId="164" fontId="8" fillId="0" borderId="10" xfId="1" applyNumberFormat="1" applyFont="1" applyFill="1" applyBorder="1" applyAlignment="1" applyProtection="1">
      <alignment horizontal="right"/>
      <protection locked="0"/>
    </xf>
    <xf numFmtId="6" fontId="8" fillId="0" borderId="10" xfId="1" applyNumberFormat="1" applyFont="1" applyFill="1" applyBorder="1" applyAlignment="1" applyProtection="1">
      <alignment horizontal="right"/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3" xfId="0" applyFont="1" applyBorder="1" applyAlignment="1" applyProtection="1">
      <alignment horizontal="right"/>
      <protection locked="0"/>
    </xf>
    <xf numFmtId="164" fontId="2" fillId="0" borderId="14" xfId="1" applyNumberFormat="1" applyFont="1" applyFill="1" applyBorder="1" applyAlignment="1" applyProtection="1">
      <alignment horizontal="right"/>
      <protection locked="0"/>
    </xf>
    <xf numFmtId="164" fontId="8" fillId="0" borderId="14" xfId="1" applyNumberFormat="1" applyFont="1" applyFill="1" applyBorder="1" applyAlignment="1" applyProtection="1">
      <alignment horizontal="right"/>
      <protection locked="0"/>
    </xf>
    <xf numFmtId="0" fontId="2" fillId="0" borderId="14" xfId="0" applyFont="1" applyBorder="1" applyAlignment="1" applyProtection="1">
      <alignment horizontal="right"/>
      <protection locked="0"/>
    </xf>
    <xf numFmtId="164" fontId="2" fillId="0" borderId="14" xfId="0" applyNumberFormat="1" applyFont="1" applyBorder="1" applyAlignment="1" applyProtection="1">
      <alignment horizontal="right"/>
      <protection locked="0"/>
    </xf>
    <xf numFmtId="6" fontId="2" fillId="0" borderId="14" xfId="0" applyNumberFormat="1" applyFont="1" applyBorder="1" applyAlignment="1" applyProtection="1">
      <alignment horizontal="right"/>
      <protection locked="0"/>
    </xf>
    <xf numFmtId="0" fontId="8" fillId="0" borderId="14" xfId="0" applyFont="1" applyBorder="1"/>
    <xf numFmtId="0" fontId="2" fillId="0" borderId="15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16" xfId="0" applyFont="1" applyBorder="1" applyAlignment="1" applyProtection="1">
      <alignment horizontal="right"/>
      <protection locked="0"/>
    </xf>
    <xf numFmtId="164" fontId="2" fillId="0" borderId="17" xfId="1" applyNumberFormat="1" applyFont="1" applyFill="1" applyBorder="1" applyAlignment="1" applyProtection="1">
      <alignment horizontal="right"/>
      <protection locked="0"/>
    </xf>
    <xf numFmtId="164" fontId="8" fillId="0" borderId="17" xfId="1" applyNumberFormat="1" applyFont="1" applyFill="1" applyBorder="1" applyAlignment="1" applyProtection="1">
      <alignment horizontal="right"/>
      <protection locked="0"/>
    </xf>
    <xf numFmtId="0" fontId="2" fillId="0" borderId="17" xfId="0" applyFont="1" applyBorder="1" applyAlignment="1" applyProtection="1">
      <alignment horizontal="right"/>
      <protection locked="0"/>
    </xf>
    <xf numFmtId="164" fontId="2" fillId="0" borderId="17" xfId="0" applyNumberFormat="1" applyFont="1" applyBorder="1" applyAlignment="1" applyProtection="1">
      <alignment horizontal="right"/>
      <protection locked="0"/>
    </xf>
    <xf numFmtId="6" fontId="2" fillId="0" borderId="17" xfId="0" applyNumberFormat="1" applyFont="1" applyBorder="1" applyAlignment="1" applyProtection="1">
      <alignment horizontal="right"/>
      <protection locked="0"/>
    </xf>
    <xf numFmtId="0" fontId="8" fillId="0" borderId="17" xfId="0" applyFont="1" applyBorder="1"/>
    <xf numFmtId="0" fontId="3" fillId="0" borderId="15" xfId="0" applyFont="1" applyBorder="1" applyProtection="1">
      <protection locked="0"/>
    </xf>
    <xf numFmtId="164" fontId="8" fillId="0" borderId="17" xfId="1" applyNumberFormat="1" applyFont="1" applyFill="1" applyBorder="1" applyAlignment="1" applyProtection="1">
      <alignment horizontal="center"/>
      <protection locked="0"/>
    </xf>
    <xf numFmtId="0" fontId="8" fillId="0" borderId="17" xfId="0" applyFont="1" applyBorder="1" applyAlignment="1" applyProtection="1">
      <alignment horizontal="center"/>
      <protection locked="0"/>
    </xf>
    <xf numFmtId="164" fontId="4" fillId="0" borderId="17" xfId="0" applyNumberFormat="1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6" fontId="5" fillId="0" borderId="17" xfId="0" applyNumberFormat="1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4" fillId="0" borderId="20" xfId="0" applyFont="1" applyBorder="1" applyAlignment="1" applyProtection="1">
      <alignment horizontal="right"/>
      <protection locked="0"/>
    </xf>
    <xf numFmtId="164" fontId="8" fillId="0" borderId="6" xfId="1" applyNumberFormat="1" applyFont="1" applyFill="1" applyBorder="1" applyAlignment="1" applyProtection="1">
      <protection locked="0"/>
    </xf>
    <xf numFmtId="164" fontId="8" fillId="0" borderId="6" xfId="0" applyNumberFormat="1" applyFont="1" applyBorder="1" applyAlignment="1" applyProtection="1">
      <alignment horizontal="right"/>
      <protection locked="0"/>
    </xf>
    <xf numFmtId="165" fontId="8" fillId="0" borderId="6" xfId="0" applyNumberFormat="1" applyFont="1" applyBorder="1" applyAlignment="1" applyProtection="1">
      <alignment horizontal="right"/>
      <protection locked="0"/>
    </xf>
    <xf numFmtId="164" fontId="4" fillId="0" borderId="6" xfId="0" applyNumberFormat="1" applyFont="1" applyBorder="1" applyAlignment="1" applyProtection="1">
      <alignment horizontal="right"/>
      <protection locked="0"/>
    </xf>
    <xf numFmtId="0" fontId="4" fillId="0" borderId="6" xfId="0" applyFont="1" applyBorder="1" applyAlignment="1" applyProtection="1">
      <alignment horizontal="center"/>
      <protection locked="0"/>
    </xf>
    <xf numFmtId="6" fontId="4" fillId="0" borderId="6" xfId="0" applyNumberFormat="1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right"/>
      <protection locked="0"/>
    </xf>
    <xf numFmtId="0" fontId="8" fillId="0" borderId="6" xfId="0" applyFont="1" applyBorder="1"/>
    <xf numFmtId="0" fontId="4" fillId="0" borderId="3" xfId="0" applyFont="1" applyBorder="1" applyAlignment="1" applyProtection="1">
      <alignment horizontal="right"/>
      <protection locked="0"/>
    </xf>
    <xf numFmtId="0" fontId="8" fillId="0" borderId="4" xfId="0" applyFont="1" applyBorder="1" applyAlignment="1" applyProtection="1">
      <alignment horizontal="center"/>
      <protection locked="0"/>
    </xf>
    <xf numFmtId="164" fontId="4" fillId="0" borderId="4" xfId="0" applyNumberFormat="1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6" fontId="4" fillId="0" borderId="4" xfId="0" applyNumberFormat="1" applyFont="1" applyBorder="1" applyAlignment="1" applyProtection="1">
      <alignment horizontal="center"/>
      <protection locked="0"/>
    </xf>
    <xf numFmtId="10" fontId="8" fillId="0" borderId="4" xfId="0" applyNumberFormat="1" applyFont="1" applyBorder="1" applyAlignment="1" applyProtection="1">
      <alignment horizontal="center"/>
      <protection locked="0"/>
    </xf>
    <xf numFmtId="165" fontId="8" fillId="0" borderId="4" xfId="0" applyNumberFormat="1" applyFont="1" applyBorder="1" applyAlignment="1" applyProtection="1">
      <alignment horizontal="right"/>
      <protection locked="0"/>
    </xf>
    <xf numFmtId="164" fontId="8" fillId="0" borderId="9" xfId="1" applyNumberFormat="1" applyFont="1" applyFill="1" applyBorder="1" applyAlignment="1" applyProtection="1">
      <alignment horizontal="right"/>
      <protection locked="0"/>
    </xf>
    <xf numFmtId="164" fontId="8" fillId="0" borderId="9" xfId="0" applyNumberFormat="1" applyFont="1" applyBorder="1" applyAlignment="1" applyProtection="1">
      <alignment horizontal="right"/>
      <protection locked="0"/>
    </xf>
    <xf numFmtId="0" fontId="8" fillId="0" borderId="9" xfId="0" applyFont="1" applyBorder="1" applyAlignment="1" applyProtection="1">
      <alignment horizontal="right"/>
      <protection locked="0"/>
    </xf>
    <xf numFmtId="6" fontId="8" fillId="0" borderId="4" xfId="0" applyNumberFormat="1" applyFont="1" applyBorder="1" applyAlignment="1" applyProtection="1">
      <alignment horizontal="right"/>
      <protection locked="0"/>
    </xf>
    <xf numFmtId="0" fontId="2" fillId="0" borderId="2" xfId="0" applyFont="1" applyBorder="1" applyProtection="1">
      <protection locked="0"/>
    </xf>
    <xf numFmtId="164" fontId="2" fillId="0" borderId="21" xfId="0" applyNumberFormat="1" applyFont="1" applyBorder="1" applyProtection="1">
      <protection locked="0"/>
    </xf>
    <xf numFmtId="6" fontId="8" fillId="0" borderId="4" xfId="0" applyNumberFormat="1" applyFont="1" applyBorder="1" applyProtection="1">
      <protection locked="0"/>
    </xf>
    <xf numFmtId="165" fontId="8" fillId="0" borderId="4" xfId="0" applyNumberFormat="1" applyFont="1" applyBorder="1" applyProtection="1">
      <protection locked="0"/>
    </xf>
    <xf numFmtId="164" fontId="5" fillId="0" borderId="4" xfId="0" applyNumberFormat="1" applyFont="1" applyBorder="1" applyProtection="1">
      <protection locked="0"/>
    </xf>
    <xf numFmtId="0" fontId="8" fillId="0" borderId="1" xfId="0" applyFont="1" applyBorder="1" applyProtection="1">
      <protection locked="0"/>
    </xf>
    <xf numFmtId="3" fontId="4" fillId="0" borderId="4" xfId="1" applyNumberFormat="1" applyFont="1" applyFill="1" applyBorder="1" applyAlignment="1" applyProtection="1">
      <alignment horizontal="center"/>
      <protection locked="0"/>
    </xf>
    <xf numFmtId="164" fontId="8" fillId="0" borderId="4" xfId="0" applyNumberFormat="1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6" fontId="8" fillId="0" borderId="4" xfId="0" applyNumberFormat="1" applyFont="1" applyBorder="1" applyAlignment="1" applyProtection="1">
      <alignment horizontal="left"/>
      <protection locked="0"/>
    </xf>
    <xf numFmtId="0" fontId="8" fillId="0" borderId="7" xfId="0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2" fillId="0" borderId="22" xfId="0" applyFont="1" applyBorder="1" applyAlignment="1" applyProtection="1">
      <alignment horizontal="left"/>
      <protection locked="0"/>
    </xf>
    <xf numFmtId="6" fontId="8" fillId="0" borderId="9" xfId="0" applyNumberFormat="1" applyFont="1" applyBorder="1" applyAlignment="1" applyProtection="1">
      <alignment horizontal="right"/>
      <protection locked="0"/>
    </xf>
    <xf numFmtId="0" fontId="2" fillId="0" borderId="23" xfId="0" applyFont="1" applyBorder="1" applyProtection="1">
      <protection locked="0"/>
    </xf>
    <xf numFmtId="0" fontId="3" fillId="0" borderId="24" xfId="0" applyFont="1" applyBorder="1" applyProtection="1">
      <protection locked="0"/>
    </xf>
    <xf numFmtId="0" fontId="4" fillId="0" borderId="25" xfId="0" applyFont="1" applyBorder="1" applyProtection="1">
      <protection locked="0"/>
    </xf>
    <xf numFmtId="164" fontId="8" fillId="0" borderId="9" xfId="1" applyNumberFormat="1" applyFont="1" applyBorder="1"/>
    <xf numFmtId="164" fontId="8" fillId="0" borderId="9" xfId="0" applyNumberFormat="1" applyFont="1" applyBorder="1" applyProtection="1">
      <protection locked="0"/>
    </xf>
    <xf numFmtId="164" fontId="8" fillId="0" borderId="9" xfId="0" applyNumberFormat="1" applyFont="1" applyBorder="1"/>
    <xf numFmtId="6" fontId="8" fillId="0" borderId="9" xfId="0" applyNumberFormat="1" applyFont="1" applyBorder="1"/>
    <xf numFmtId="0" fontId="2" fillId="0" borderId="21" xfId="0" applyFont="1" applyBorder="1"/>
    <xf numFmtId="164" fontId="8" fillId="0" borderId="21" xfId="1" applyNumberFormat="1" applyFont="1" applyBorder="1"/>
    <xf numFmtId="164" fontId="8" fillId="0" borderId="21" xfId="0" applyNumberFormat="1" applyFont="1" applyBorder="1"/>
    <xf numFmtId="0" fontId="2" fillId="0" borderId="0" xfId="0" applyFont="1"/>
    <xf numFmtId="0" fontId="4" fillId="0" borderId="0" xfId="0" applyFont="1"/>
    <xf numFmtId="0" fontId="4" fillId="2" borderId="0" xfId="0" applyFont="1" applyFill="1"/>
    <xf numFmtId="165" fontId="4" fillId="0" borderId="0" xfId="0" applyNumberFormat="1" applyFont="1" applyAlignment="1">
      <alignment horizontal="center"/>
    </xf>
    <xf numFmtId="165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Protection="1">
      <protection locked="0"/>
    </xf>
    <xf numFmtId="15" fontId="10" fillId="0" borderId="0" xfId="0" applyNumberFormat="1" applyFont="1"/>
    <xf numFmtId="6" fontId="4" fillId="0" borderId="0" xfId="0" applyNumberFormat="1" applyFont="1" applyAlignment="1" applyProtection="1">
      <alignment horizontal="center"/>
      <protection locked="0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/>
    <xf numFmtId="6" fontId="4" fillId="2" borderId="0" xfId="0" applyNumberFormat="1" applyFont="1" applyFill="1"/>
    <xf numFmtId="0" fontId="4" fillId="0" borderId="0" xfId="0" applyFont="1" applyAlignment="1" applyProtection="1">
      <alignment horizontal="center"/>
      <protection locked="0"/>
    </xf>
    <xf numFmtId="166" fontId="4" fillId="0" borderId="0" xfId="0" applyNumberFormat="1" applyFont="1" applyAlignment="1">
      <alignment horizontal="center"/>
    </xf>
    <xf numFmtId="7" fontId="4" fillId="0" borderId="0" xfId="0" applyNumberFormat="1" applyFont="1" applyAlignment="1">
      <alignment horizontal="center"/>
    </xf>
    <xf numFmtId="14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6" fontId="4" fillId="0" borderId="0" xfId="0" applyNumberFormat="1" applyFont="1"/>
    <xf numFmtId="0" fontId="4" fillId="0" borderId="0" xfId="0" quotePrefix="1" applyFont="1"/>
    <xf numFmtId="3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left"/>
    </xf>
    <xf numFmtId="164" fontId="4" fillId="0" borderId="0" xfId="0" applyNumberFormat="1" applyFont="1"/>
    <xf numFmtId="0" fontId="0" fillId="2" borderId="0" xfId="0" applyFill="1"/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6" fontId="4" fillId="0" borderId="0" xfId="1" applyNumberFormat="1" applyFont="1" applyBorder="1"/>
    <xf numFmtId="0" fontId="4" fillId="0" borderId="0" xfId="0" applyFont="1" applyAlignment="1" applyProtection="1">
      <alignment horizontal="right"/>
      <protection locked="0"/>
    </xf>
    <xf numFmtId="164" fontId="4" fillId="0" borderId="0" xfId="1" applyNumberFormat="1" applyFont="1" applyFill="1" applyBorder="1" applyAlignment="1" applyProtection="1">
      <protection locked="0"/>
    </xf>
    <xf numFmtId="6" fontId="4" fillId="0" borderId="0" xfId="1" applyNumberFormat="1" applyFont="1" applyFill="1" applyBorder="1" applyAlignment="1" applyProtection="1">
      <protection locked="0"/>
    </xf>
    <xf numFmtId="164" fontId="4" fillId="0" borderId="27" xfId="1" applyNumberFormat="1" applyFont="1" applyFill="1" applyBorder="1" applyAlignment="1" applyProtection="1">
      <protection locked="0"/>
    </xf>
    <xf numFmtId="6" fontId="4" fillId="0" borderId="27" xfId="1" applyNumberFormat="1" applyFont="1" applyFill="1" applyBorder="1" applyAlignment="1" applyProtection="1">
      <protection locked="0"/>
    </xf>
    <xf numFmtId="6" fontId="4" fillId="0" borderId="27" xfId="3" applyNumberFormat="1" applyFont="1" applyBorder="1"/>
    <xf numFmtId="6" fontId="3" fillId="0" borderId="0" xfId="1" applyNumberFormat="1" applyFont="1" applyFill="1" applyBorder="1" applyAlignment="1" applyProtection="1">
      <protection locked="0"/>
    </xf>
    <xf numFmtId="164" fontId="0" fillId="0" borderId="0" xfId="0" applyNumberFormat="1"/>
    <xf numFmtId="164" fontId="4" fillId="0" borderId="0" xfId="0" applyNumberFormat="1" applyFont="1" applyAlignment="1" applyProtection="1">
      <alignment horizontal="center"/>
      <protection locked="0"/>
    </xf>
    <xf numFmtId="165" fontId="4" fillId="0" borderId="0" xfId="0" applyNumberFormat="1" applyFont="1" applyAlignment="1" applyProtection="1">
      <alignment horizontal="center" wrapText="1"/>
      <protection locked="0"/>
    </xf>
    <xf numFmtId="0" fontId="3" fillId="0" borderId="3" xfId="0" applyFont="1" applyBorder="1" applyAlignment="1" applyProtection="1">
      <alignment horizontal="center"/>
      <protection locked="0"/>
    </xf>
    <xf numFmtId="44" fontId="2" fillId="0" borderId="4" xfId="2" applyFont="1" applyFill="1" applyBorder="1" applyAlignment="1" applyProtection="1">
      <alignment horizontal="center" wrapText="1"/>
      <protection locked="0"/>
    </xf>
    <xf numFmtId="44" fontId="2" fillId="0" borderId="4" xfId="2" applyFont="1" applyBorder="1" applyAlignment="1">
      <alignment horizontal="center" wrapText="1"/>
    </xf>
    <xf numFmtId="6" fontId="2" fillId="0" borderId="4" xfId="2" applyNumberFormat="1" applyFont="1" applyFill="1" applyBorder="1" applyAlignment="1" applyProtection="1">
      <alignment horizontal="center" wrapText="1"/>
      <protection locked="0"/>
    </xf>
    <xf numFmtId="164" fontId="2" fillId="0" borderId="21" xfId="0" applyNumberFormat="1" applyFont="1" applyBorder="1" applyAlignment="1">
      <alignment horizontal="center"/>
    </xf>
    <xf numFmtId="0" fontId="11" fillId="0" borderId="0" xfId="0" applyFont="1"/>
    <xf numFmtId="164" fontId="11" fillId="0" borderId="0" xfId="0" applyNumberFormat="1" applyFont="1"/>
    <xf numFmtId="0" fontId="12" fillId="0" borderId="0" xfId="0" applyFont="1"/>
    <xf numFmtId="3" fontId="11" fillId="0" borderId="0" xfId="0" applyNumberFormat="1" applyFont="1" applyAlignment="1">
      <alignment horizontal="center"/>
    </xf>
    <xf numFmtId="164" fontId="4" fillId="0" borderId="4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Protection="1">
      <protection locked="0"/>
    </xf>
    <xf numFmtId="165" fontId="0" fillId="0" borderId="0" xfId="0" applyNumberFormat="1"/>
    <xf numFmtId="1" fontId="2" fillId="0" borderId="26" xfId="2" applyNumberFormat="1" applyFont="1" applyBorder="1" applyAlignment="1">
      <alignment horizontal="center" wrapText="1"/>
    </xf>
    <xf numFmtId="1" fontId="8" fillId="0" borderId="26" xfId="0" applyNumberFormat="1" applyFont="1" applyBorder="1" applyProtection="1">
      <protection locked="0"/>
    </xf>
    <xf numFmtId="1" fontId="8" fillId="0" borderId="26" xfId="0" applyNumberFormat="1" applyFont="1" applyBorder="1"/>
    <xf numFmtId="5" fontId="8" fillId="0" borderId="9" xfId="0" applyNumberFormat="1" applyFont="1" applyBorder="1" applyAlignment="1" applyProtection="1">
      <alignment horizontal="right"/>
      <protection locked="0"/>
    </xf>
    <xf numFmtId="167" fontId="4" fillId="0" borderId="3" xfId="0" applyNumberFormat="1" applyFont="1" applyBorder="1" applyProtection="1">
      <protection locked="0"/>
    </xf>
    <xf numFmtId="6" fontId="2" fillId="0" borderId="21" xfId="0" applyNumberFormat="1" applyFont="1" applyBorder="1" applyAlignment="1">
      <alignment horizontal="center"/>
    </xf>
    <xf numFmtId="3" fontId="8" fillId="0" borderId="4" xfId="0" applyNumberFormat="1" applyFont="1" applyBorder="1"/>
    <xf numFmtId="3" fontId="8" fillId="0" borderId="4" xfId="0" applyNumberFormat="1" applyFont="1" applyBorder="1" applyAlignment="1" applyProtection="1">
      <alignment horizontal="right"/>
      <protection locked="0"/>
    </xf>
    <xf numFmtId="1" fontId="2" fillId="0" borderId="26" xfId="0" applyNumberFormat="1" applyFont="1" applyBorder="1" applyAlignment="1">
      <alignment horizontal="center"/>
    </xf>
    <xf numFmtId="0" fontId="4" fillId="0" borderId="19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5" fillId="0" borderId="20" xfId="0" applyFont="1" applyBorder="1" applyProtection="1">
      <protection locked="0"/>
    </xf>
    <xf numFmtId="3" fontId="8" fillId="0" borderId="4" xfId="3" applyNumberFormat="1" applyFont="1" applyBorder="1" applyAlignment="1">
      <alignment horizontal="right"/>
    </xf>
    <xf numFmtId="164" fontId="2" fillId="0" borderId="6" xfId="3" applyNumberFormat="1" applyFont="1" applyBorder="1"/>
    <xf numFmtId="10" fontId="11" fillId="0" borderId="0" xfId="0" applyNumberFormat="1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4" xfId="0" applyFont="1" applyBorder="1"/>
    <xf numFmtId="0" fontId="13" fillId="0" borderId="4" xfId="0" applyFont="1" applyBorder="1" applyAlignment="1">
      <alignment wrapText="1"/>
    </xf>
    <xf numFmtId="0" fontId="13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 wrapText="1"/>
    </xf>
    <xf numFmtId="10" fontId="13" fillId="0" borderId="4" xfId="0" applyNumberFormat="1" applyFont="1" applyBorder="1"/>
    <xf numFmtId="164" fontId="13" fillId="0" borderId="4" xfId="0" applyNumberFormat="1" applyFont="1" applyBorder="1"/>
    <xf numFmtId="165" fontId="13" fillId="0" borderId="4" xfId="0" applyNumberFormat="1" applyFont="1" applyBorder="1"/>
    <xf numFmtId="0" fontId="2" fillId="0" borderId="18" xfId="0" applyFont="1" applyBorder="1" applyProtection="1">
      <protection locked="0"/>
    </xf>
    <xf numFmtId="1" fontId="8" fillId="0" borderId="6" xfId="0" applyNumberFormat="1" applyFont="1" applyBorder="1" applyProtection="1">
      <protection locked="0"/>
    </xf>
    <xf numFmtId="1" fontId="8" fillId="0" borderId="6" xfId="0" applyNumberFormat="1" applyFont="1" applyBorder="1"/>
    <xf numFmtId="1" fontId="2" fillId="0" borderId="6" xfId="0" applyNumberFormat="1" applyFont="1" applyBorder="1" applyAlignment="1">
      <alignment horizontal="center"/>
    </xf>
    <xf numFmtId="1" fontId="2" fillId="0" borderId="6" xfId="2" applyNumberFormat="1" applyFont="1" applyBorder="1" applyAlignment="1">
      <alignment horizontal="center" wrapText="1"/>
    </xf>
    <xf numFmtId="6" fontId="12" fillId="0" borderId="4" xfId="0" applyNumberFormat="1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3B646-1D71-3D4C-BE11-32B344AF4D5E}">
  <sheetPr>
    <pageSetUpPr fitToPage="1"/>
  </sheetPr>
  <dimension ref="A1:M69"/>
  <sheetViews>
    <sheetView tabSelected="1" topLeftCell="A34" zoomScale="70" zoomScaleNormal="70" workbookViewId="0">
      <selection sqref="A1:M59"/>
    </sheetView>
  </sheetViews>
  <sheetFormatPr defaultColWidth="11.19921875" defaultRowHeight="15.6" x14ac:dyDescent="0.3"/>
  <cols>
    <col min="3" max="3" width="29" customWidth="1"/>
    <col min="4" max="5" width="16.796875" customWidth="1"/>
    <col min="6" max="6" width="13.796875" customWidth="1"/>
    <col min="7" max="7" width="17.296875" customWidth="1"/>
    <col min="8" max="13" width="16.796875" customWidth="1"/>
  </cols>
  <sheetData>
    <row r="1" spans="1:13" ht="21" x14ac:dyDescent="0.4">
      <c r="A1" s="1" t="s">
        <v>96</v>
      </c>
      <c r="B1" s="2"/>
      <c r="C1" s="3"/>
      <c r="D1" s="4"/>
      <c r="E1" s="5"/>
      <c r="F1" s="5"/>
      <c r="G1" s="5"/>
      <c r="H1" s="5"/>
      <c r="I1" s="5"/>
      <c r="J1" s="5"/>
      <c r="K1" s="6"/>
      <c r="L1" s="5"/>
      <c r="M1" s="7"/>
    </row>
    <row r="2" spans="1:13" ht="17.399999999999999" x14ac:dyDescent="0.3">
      <c r="A2" s="8"/>
      <c r="B2" s="9" t="s">
        <v>97</v>
      </c>
      <c r="C2" s="3"/>
      <c r="D2" s="5"/>
      <c r="E2" s="5"/>
      <c r="F2" s="5"/>
      <c r="G2" s="5"/>
      <c r="H2" s="5"/>
      <c r="I2" s="5"/>
      <c r="J2" s="5"/>
      <c r="K2" s="6"/>
      <c r="L2" s="5"/>
      <c r="M2" s="7"/>
    </row>
    <row r="3" spans="1:13" ht="17.399999999999999" x14ac:dyDescent="0.3">
      <c r="A3" s="8"/>
      <c r="B3" s="10" t="s">
        <v>122</v>
      </c>
      <c r="C3" s="194"/>
      <c r="D3" s="5"/>
      <c r="E3" s="5"/>
      <c r="F3" s="5"/>
      <c r="G3" s="5"/>
      <c r="H3" s="5"/>
      <c r="I3" s="5"/>
      <c r="J3" s="5"/>
      <c r="K3" s="6"/>
      <c r="L3" s="5"/>
      <c r="M3" s="7"/>
    </row>
    <row r="4" spans="1:13" x14ac:dyDescent="0.3">
      <c r="A4" s="8"/>
      <c r="B4" s="11"/>
      <c r="C4" s="12"/>
      <c r="D4" s="5"/>
      <c r="E4" s="5"/>
      <c r="F4" s="5"/>
      <c r="G4" s="5"/>
      <c r="H4" s="5"/>
      <c r="I4" s="5"/>
      <c r="J4" s="5"/>
      <c r="K4" s="6"/>
      <c r="L4" s="5"/>
      <c r="M4" s="7"/>
    </row>
    <row r="5" spans="1:13" ht="40.049999999999997" customHeight="1" x14ac:dyDescent="0.4">
      <c r="A5" s="13" t="s">
        <v>0</v>
      </c>
      <c r="B5" s="14"/>
      <c r="C5" s="15"/>
      <c r="D5" s="179" t="s">
        <v>94</v>
      </c>
      <c r="E5" s="179" t="s">
        <v>92</v>
      </c>
      <c r="F5" s="180" t="s">
        <v>2</v>
      </c>
      <c r="G5" s="180" t="s">
        <v>85</v>
      </c>
      <c r="H5" s="180" t="s">
        <v>1</v>
      </c>
      <c r="I5" s="180" t="s">
        <v>3</v>
      </c>
      <c r="J5" s="181" t="s">
        <v>4</v>
      </c>
      <c r="K5" s="181" t="s">
        <v>5</v>
      </c>
      <c r="L5" s="179" t="s">
        <v>6</v>
      </c>
      <c r="M5" s="179" t="s">
        <v>7</v>
      </c>
    </row>
    <row r="6" spans="1:13" ht="20.399999999999999" x14ac:dyDescent="0.35">
      <c r="A6" s="16"/>
      <c r="B6" s="17"/>
      <c r="C6" s="3"/>
      <c r="D6" s="18"/>
      <c r="E6" s="18"/>
      <c r="F6" s="19"/>
      <c r="G6" s="19"/>
      <c r="H6" s="19"/>
      <c r="I6" s="19"/>
      <c r="J6" s="19"/>
      <c r="K6" s="20"/>
      <c r="L6" s="18"/>
      <c r="M6" s="19"/>
    </row>
    <row r="7" spans="1:13" ht="20.399999999999999" x14ac:dyDescent="0.35">
      <c r="A7" s="16"/>
      <c r="B7" s="2" t="s">
        <v>8</v>
      </c>
      <c r="C7" s="3"/>
      <c r="D7" s="18"/>
      <c r="E7" s="18"/>
      <c r="F7" s="19"/>
      <c r="G7" s="19"/>
      <c r="H7" s="19"/>
      <c r="I7" s="19"/>
      <c r="J7" s="19"/>
      <c r="K7" s="20"/>
      <c r="L7" s="18"/>
      <c r="M7" s="19"/>
    </row>
    <row r="8" spans="1:13" ht="20.399999999999999" x14ac:dyDescent="0.35">
      <c r="A8" s="16"/>
      <c r="B8" s="17"/>
      <c r="C8" s="3" t="s">
        <v>82</v>
      </c>
      <c r="D8" s="21">
        <f>Revenue!B4</f>
        <v>2338</v>
      </c>
      <c r="E8" s="21">
        <v>28000</v>
      </c>
      <c r="F8" s="22">
        <f>D8/E8</f>
        <v>8.3500000000000005E-2</v>
      </c>
      <c r="G8" s="21">
        <v>29129</v>
      </c>
      <c r="H8" s="21">
        <v>29779</v>
      </c>
      <c r="I8" s="23">
        <v>17658</v>
      </c>
      <c r="J8" s="23">
        <v>32979</v>
      </c>
      <c r="K8" s="24">
        <v>25119</v>
      </c>
      <c r="L8" s="25">
        <v>23517</v>
      </c>
      <c r="M8" s="25">
        <v>27345</v>
      </c>
    </row>
    <row r="9" spans="1:13" ht="20.399999999999999" x14ac:dyDescent="0.35">
      <c r="A9" s="16"/>
      <c r="B9" s="17"/>
      <c r="C9" s="3" t="s">
        <v>9</v>
      </c>
      <c r="D9" s="21">
        <f>Revenue!B5</f>
        <v>1603</v>
      </c>
      <c r="E9" s="21">
        <v>10000</v>
      </c>
      <c r="F9" s="22">
        <f>D9/E9</f>
        <v>0.1603</v>
      </c>
      <c r="G9" s="21">
        <v>11301</v>
      </c>
      <c r="H9" s="23">
        <v>11575</v>
      </c>
      <c r="I9" s="23">
        <v>7175</v>
      </c>
      <c r="J9" s="23">
        <v>11670</v>
      </c>
      <c r="K9" s="24">
        <v>13400</v>
      </c>
      <c r="L9" s="25">
        <v>9200</v>
      </c>
      <c r="M9" s="25">
        <v>10000</v>
      </c>
    </row>
    <row r="10" spans="1:13" ht="20.399999999999999" x14ac:dyDescent="0.35">
      <c r="A10" s="16"/>
      <c r="B10" s="17"/>
      <c r="C10" s="178" t="s">
        <v>10</v>
      </c>
      <c r="D10" s="27">
        <f>SUM(D8:D9)</f>
        <v>3941</v>
      </c>
      <c r="E10" s="27">
        <f>SUM(E8:E9)</f>
        <v>38000</v>
      </c>
      <c r="F10" s="22">
        <f>D10/E10</f>
        <v>0.10371052631578948</v>
      </c>
      <c r="G10" s="27">
        <v>40430</v>
      </c>
      <c r="H10" s="27">
        <f>SUM(H8:H9)</f>
        <v>41354</v>
      </c>
      <c r="I10" s="23">
        <v>24833</v>
      </c>
      <c r="J10" s="24">
        <f>SUM(J8:J9)</f>
        <v>44649</v>
      </c>
      <c r="K10" s="24">
        <f>SUM(K8:K9)</f>
        <v>38519</v>
      </c>
      <c r="L10" s="28">
        <v>32717</v>
      </c>
      <c r="M10" s="28">
        <v>37345</v>
      </c>
    </row>
    <row r="11" spans="1:13" ht="20.399999999999999" x14ac:dyDescent="0.35">
      <c r="A11" s="16"/>
      <c r="B11" s="2"/>
      <c r="C11" s="3"/>
      <c r="D11" s="21"/>
      <c r="E11" s="28"/>
      <c r="F11" s="19"/>
      <c r="G11" s="28"/>
      <c r="H11" s="25"/>
      <c r="I11" s="25"/>
      <c r="J11" s="25"/>
      <c r="K11" s="20"/>
      <c r="L11" s="25"/>
      <c r="M11" s="25"/>
    </row>
    <row r="12" spans="1:13" ht="20.399999999999999" x14ac:dyDescent="0.35">
      <c r="A12" s="16"/>
      <c r="B12" s="2" t="s">
        <v>83</v>
      </c>
      <c r="C12" s="3"/>
      <c r="D12" s="21">
        <f>Revenue!B8</f>
        <v>25</v>
      </c>
      <c r="E12" s="27">
        <v>3000</v>
      </c>
      <c r="F12" s="22">
        <f>D12/E12</f>
        <v>8.3333333333333332E-3</v>
      </c>
      <c r="G12" s="27">
        <v>2136</v>
      </c>
      <c r="H12" s="23">
        <v>4223.2</v>
      </c>
      <c r="I12" s="23">
        <v>2316</v>
      </c>
      <c r="J12" s="23">
        <v>3346</v>
      </c>
      <c r="K12" s="24">
        <v>1754</v>
      </c>
      <c r="L12" s="25">
        <v>3967</v>
      </c>
      <c r="M12" s="25">
        <v>3061</v>
      </c>
    </row>
    <row r="13" spans="1:13" ht="21" thickBot="1" x14ac:dyDescent="0.4">
      <c r="A13" s="16"/>
      <c r="B13" s="17"/>
      <c r="C13" s="3"/>
      <c r="D13" s="29"/>
      <c r="E13" s="29"/>
      <c r="F13" s="30"/>
      <c r="G13" s="29"/>
      <c r="H13" s="31"/>
      <c r="I13" s="31"/>
      <c r="J13" s="31"/>
      <c r="K13" s="32"/>
      <c r="L13" s="33"/>
      <c r="M13" s="33"/>
    </row>
    <row r="14" spans="1:13" ht="21.6" thickTop="1" x14ac:dyDescent="0.4">
      <c r="A14" s="16"/>
      <c r="B14" s="17"/>
      <c r="C14" s="34" t="s">
        <v>12</v>
      </c>
      <c r="D14" s="35">
        <f>D10+D12</f>
        <v>3966</v>
      </c>
      <c r="E14" s="35">
        <f>E10+E12</f>
        <v>41000</v>
      </c>
      <c r="F14" s="22">
        <f>D14/E14</f>
        <v>9.6731707317073173E-2</v>
      </c>
      <c r="G14" s="35">
        <v>42566</v>
      </c>
      <c r="H14" s="35">
        <f t="shared" ref="H14" si="0">H10+H12</f>
        <v>45577.2</v>
      </c>
      <c r="I14" s="35">
        <f t="shared" ref="I14:M14" si="1">I10+I12</f>
        <v>27149</v>
      </c>
      <c r="J14" s="35">
        <f t="shared" si="1"/>
        <v>47995</v>
      </c>
      <c r="K14" s="35">
        <f t="shared" si="1"/>
        <v>40273</v>
      </c>
      <c r="L14" s="35">
        <f t="shared" si="1"/>
        <v>36684</v>
      </c>
      <c r="M14" s="35">
        <f t="shared" si="1"/>
        <v>40406</v>
      </c>
    </row>
    <row r="15" spans="1:13" ht="40.049999999999997" customHeight="1" x14ac:dyDescent="0.4">
      <c r="A15" s="200" t="s">
        <v>13</v>
      </c>
      <c r="B15" s="199"/>
      <c r="C15" s="201"/>
      <c r="D15" s="21"/>
      <c r="E15" s="28"/>
      <c r="F15" s="19"/>
      <c r="G15" s="19"/>
      <c r="H15" s="25"/>
      <c r="I15" s="25"/>
      <c r="J15" s="25"/>
      <c r="K15" s="20"/>
      <c r="L15" s="25"/>
      <c r="M15" s="25"/>
    </row>
    <row r="16" spans="1:13" ht="20.399999999999999" x14ac:dyDescent="0.35">
      <c r="A16" s="16"/>
      <c r="B16" s="17"/>
      <c r="C16" s="26"/>
      <c r="D16" s="21"/>
      <c r="E16" s="39"/>
      <c r="F16" s="19"/>
      <c r="G16" s="19"/>
      <c r="H16" s="25"/>
      <c r="I16" s="25"/>
      <c r="J16" s="25"/>
      <c r="K16" s="20"/>
      <c r="L16" s="25"/>
      <c r="M16" s="25"/>
    </row>
    <row r="17" spans="1:13" ht="20.399999999999999" x14ac:dyDescent="0.35">
      <c r="A17" s="16"/>
      <c r="B17" s="2" t="s">
        <v>14</v>
      </c>
      <c r="C17" s="3"/>
      <c r="D17" s="21">
        <f>Expenses!B4</f>
        <v>0</v>
      </c>
      <c r="E17" s="27">
        <v>19000</v>
      </c>
      <c r="F17" s="22">
        <f>D17/E17</f>
        <v>0</v>
      </c>
      <c r="G17" s="23">
        <v>2475</v>
      </c>
      <c r="H17" s="23">
        <v>17019</v>
      </c>
      <c r="I17" s="23">
        <v>8344.6</v>
      </c>
      <c r="J17" s="23">
        <v>10000</v>
      </c>
      <c r="K17" s="24">
        <v>0</v>
      </c>
      <c r="L17" s="25">
        <v>10042.450000000001</v>
      </c>
      <c r="M17" s="25">
        <v>0</v>
      </c>
    </row>
    <row r="18" spans="1:13" ht="20.399999999999999" x14ac:dyDescent="0.35">
      <c r="A18" s="16"/>
      <c r="B18" s="2" t="s">
        <v>15</v>
      </c>
      <c r="C18" s="3"/>
      <c r="D18" s="21">
        <f>Expenses!B5</f>
        <v>0</v>
      </c>
      <c r="E18" s="27">
        <v>3000</v>
      </c>
      <c r="F18" s="22">
        <f>D18/E18</f>
        <v>0</v>
      </c>
      <c r="G18" s="23">
        <v>59</v>
      </c>
      <c r="H18" s="23">
        <v>2117.23</v>
      </c>
      <c r="I18" s="23">
        <v>2126.1799999999998</v>
      </c>
      <c r="J18" s="23">
        <v>3526</v>
      </c>
      <c r="K18" s="24">
        <v>1811</v>
      </c>
      <c r="L18" s="25">
        <v>4766.68</v>
      </c>
      <c r="M18" s="25">
        <v>2663.47</v>
      </c>
    </row>
    <row r="19" spans="1:13" ht="20.399999999999999" x14ac:dyDescent="0.35">
      <c r="A19" s="16"/>
      <c r="B19" s="2" t="s">
        <v>16</v>
      </c>
      <c r="C19" s="3"/>
      <c r="D19" s="21">
        <f>Expenses!B6</f>
        <v>3788.25</v>
      </c>
      <c r="E19" s="27">
        <v>7500</v>
      </c>
      <c r="F19" s="22">
        <f>D19/E19</f>
        <v>0.50509999999999999</v>
      </c>
      <c r="G19" s="23">
        <v>6295</v>
      </c>
      <c r="H19" s="23">
        <v>13305.54</v>
      </c>
      <c r="I19" s="23">
        <v>8854.34</v>
      </c>
      <c r="J19" s="23">
        <v>12456</v>
      </c>
      <c r="K19" s="24">
        <v>7519</v>
      </c>
      <c r="L19" s="25">
        <v>7349.1</v>
      </c>
      <c r="M19" s="25">
        <v>7297.13</v>
      </c>
    </row>
    <row r="20" spans="1:13" ht="20.399999999999999" x14ac:dyDescent="0.35">
      <c r="A20" s="16"/>
      <c r="B20" s="2" t="s">
        <v>17</v>
      </c>
      <c r="C20" s="3"/>
      <c r="D20" s="21"/>
      <c r="E20" s="27"/>
      <c r="F20" s="22"/>
      <c r="G20" s="23"/>
      <c r="H20" s="23"/>
      <c r="I20" s="23"/>
      <c r="J20" s="23"/>
      <c r="K20" s="24"/>
      <c r="L20" s="25"/>
      <c r="M20" s="25"/>
    </row>
    <row r="21" spans="1:13" ht="20.399999999999999" x14ac:dyDescent="0.35">
      <c r="A21" s="16"/>
      <c r="B21" s="17"/>
      <c r="C21" s="3" t="s">
        <v>18</v>
      </c>
      <c r="D21" s="21">
        <f>Expenses!B8</f>
        <v>2036.87</v>
      </c>
      <c r="E21" s="27">
        <v>5000</v>
      </c>
      <c r="F21" s="22">
        <f>D21/E21</f>
        <v>0.40737399999999996</v>
      </c>
      <c r="G21" s="23">
        <v>4719</v>
      </c>
      <c r="H21" s="23">
        <v>5039</v>
      </c>
      <c r="I21" s="23">
        <v>3604.25</v>
      </c>
      <c r="J21" s="23">
        <v>3884</v>
      </c>
      <c r="K21" s="24">
        <v>3408</v>
      </c>
      <c r="L21" s="25">
        <v>1764.75</v>
      </c>
      <c r="M21" s="25">
        <v>1862.25</v>
      </c>
    </row>
    <row r="22" spans="1:13" ht="20.399999999999999" x14ac:dyDescent="0.35">
      <c r="A22" s="16"/>
      <c r="B22" s="17"/>
      <c r="C22" s="3" t="s">
        <v>19</v>
      </c>
      <c r="D22" s="21">
        <f>Expenses!B9</f>
        <v>230</v>
      </c>
      <c r="E22" s="27">
        <f>230+1384</f>
        <v>1614</v>
      </c>
      <c r="F22" s="22">
        <f>D22/E22</f>
        <v>0.14250309789343246</v>
      </c>
      <c r="G22" s="23">
        <v>1384</v>
      </c>
      <c r="H22" s="23">
        <v>306</v>
      </c>
      <c r="I22" s="23">
        <v>153</v>
      </c>
      <c r="J22" s="23">
        <v>0</v>
      </c>
      <c r="K22" s="24">
        <v>153</v>
      </c>
      <c r="L22" s="25">
        <v>306</v>
      </c>
      <c r="M22" s="25">
        <v>148</v>
      </c>
    </row>
    <row r="23" spans="1:13" ht="20.399999999999999" x14ac:dyDescent="0.35">
      <c r="A23" s="16"/>
      <c r="B23" s="17"/>
      <c r="C23" s="3" t="s">
        <v>20</v>
      </c>
      <c r="D23" s="21">
        <f>Expenses!B10</f>
        <v>0</v>
      </c>
      <c r="E23" s="27">
        <v>2000</v>
      </c>
      <c r="F23" s="22">
        <f>D23/E23</f>
        <v>0</v>
      </c>
      <c r="G23" s="23">
        <v>558</v>
      </c>
      <c r="H23" s="23">
        <v>358.21</v>
      </c>
      <c r="I23" s="23">
        <v>0</v>
      </c>
      <c r="J23" s="23">
        <v>744</v>
      </c>
      <c r="K23" s="40" t="s">
        <v>21</v>
      </c>
      <c r="L23" s="40" t="s">
        <v>21</v>
      </c>
      <c r="M23" s="40" t="s">
        <v>21</v>
      </c>
    </row>
    <row r="24" spans="1:13" ht="20.399999999999999" x14ac:dyDescent="0.35">
      <c r="A24" s="16"/>
      <c r="B24" s="17"/>
      <c r="C24" s="3" t="s">
        <v>22</v>
      </c>
      <c r="D24" s="21">
        <f>(Expenses!B11)</f>
        <v>51</v>
      </c>
      <c r="E24" s="27">
        <v>200</v>
      </c>
      <c r="F24" s="22">
        <f>D24/E24</f>
        <v>0.255</v>
      </c>
      <c r="G24" s="23">
        <v>251</v>
      </c>
      <c r="H24" s="23">
        <v>162.28999999999996</v>
      </c>
      <c r="I24" s="23">
        <v>100.94999999999999</v>
      </c>
      <c r="J24" s="23">
        <v>115</v>
      </c>
      <c r="K24" s="24">
        <v>92</v>
      </c>
      <c r="L24" s="25">
        <v>212.45</v>
      </c>
      <c r="M24" s="25">
        <v>257.74</v>
      </c>
    </row>
    <row r="25" spans="1:13" ht="20.399999999999999" x14ac:dyDescent="0.35">
      <c r="A25" s="16"/>
      <c r="B25" s="17"/>
      <c r="C25" s="178" t="s">
        <v>23</v>
      </c>
      <c r="D25" s="27">
        <f>SUM(D21:D24)</f>
        <v>2317.87</v>
      </c>
      <c r="E25" s="27">
        <f>SUM(E21:E24)</f>
        <v>8814</v>
      </c>
      <c r="F25" s="22">
        <f>D25/E25</f>
        <v>0.26297594735647833</v>
      </c>
      <c r="G25" s="23">
        <v>6912</v>
      </c>
      <c r="H25" s="27">
        <f>SUM(H21:H24)</f>
        <v>5865.5</v>
      </c>
      <c r="I25" s="23">
        <v>3858.2</v>
      </c>
      <c r="J25" s="27">
        <f>SUM(J21:J24)</f>
        <v>4743</v>
      </c>
      <c r="K25" s="27">
        <f>SUM(K21:K24)</f>
        <v>3653</v>
      </c>
      <c r="L25" s="28">
        <v>2283.1999999999998</v>
      </c>
      <c r="M25" s="28">
        <v>2267.9899999999998</v>
      </c>
    </row>
    <row r="26" spans="1:13" ht="21" thickBot="1" x14ac:dyDescent="0.4">
      <c r="A26" s="16"/>
      <c r="B26" s="17"/>
      <c r="C26" s="26"/>
      <c r="D26" s="29"/>
      <c r="E26" s="29"/>
      <c r="F26" s="41"/>
      <c r="G26" s="42"/>
      <c r="H26" s="42"/>
      <c r="I26" s="42"/>
      <c r="J26" s="42"/>
      <c r="K26" s="43"/>
      <c r="L26" s="29"/>
      <c r="M26" s="33"/>
    </row>
    <row r="27" spans="1:13" ht="21.6" thickTop="1" x14ac:dyDescent="0.4">
      <c r="A27" s="16"/>
      <c r="B27" s="17"/>
      <c r="C27" s="34" t="s">
        <v>24</v>
      </c>
      <c r="D27" s="35">
        <f>SUM(D17:D24)</f>
        <v>6106.12</v>
      </c>
      <c r="E27" s="35">
        <f>SUM(E17:E24)</f>
        <v>38314</v>
      </c>
      <c r="F27" s="36">
        <f>D27/E27</f>
        <v>0.15937046510413946</v>
      </c>
      <c r="G27" s="203">
        <v>15741</v>
      </c>
      <c r="H27" s="35">
        <f>SUM(H17:H24)</f>
        <v>38307.270000000004</v>
      </c>
      <c r="I27" s="35">
        <f>SUM(I17:I24)</f>
        <v>23183.320000000003</v>
      </c>
      <c r="J27" s="35">
        <f>SUM(J17:J24)</f>
        <v>30725</v>
      </c>
      <c r="K27" s="35">
        <f>SUM(K17:K24)</f>
        <v>12983</v>
      </c>
      <c r="L27" s="35">
        <f>SUM(L17:L24)</f>
        <v>24441.430000000004</v>
      </c>
      <c r="M27" s="37">
        <v>12228.59</v>
      </c>
    </row>
    <row r="28" spans="1:13" ht="20.399999999999999" x14ac:dyDescent="0.35">
      <c r="A28" s="44"/>
      <c r="B28" s="2"/>
      <c r="C28" s="3"/>
      <c r="D28" s="21"/>
      <c r="E28" s="28"/>
      <c r="F28" s="19"/>
      <c r="G28" s="196"/>
      <c r="H28" s="25"/>
      <c r="I28" s="25"/>
      <c r="J28" s="25"/>
      <c r="K28" s="20"/>
      <c r="L28" s="21"/>
      <c r="M28" s="25"/>
    </row>
    <row r="29" spans="1:13" ht="20.399999999999999" x14ac:dyDescent="0.35">
      <c r="A29" s="44" t="s">
        <v>25</v>
      </c>
      <c r="B29" s="2"/>
      <c r="C29" s="3"/>
      <c r="D29" s="45">
        <f>D14-D27</f>
        <v>-2140.12</v>
      </c>
      <c r="E29" s="46">
        <f>E14-E27</f>
        <v>2686</v>
      </c>
      <c r="F29" s="22"/>
      <c r="G29" s="202" t="s">
        <v>95</v>
      </c>
      <c r="H29" s="47">
        <f>H14-H27</f>
        <v>7269.929999999993</v>
      </c>
      <c r="I29" s="47">
        <v>3965.6799999999967</v>
      </c>
      <c r="J29" s="25">
        <f>J14-J27</f>
        <v>17270</v>
      </c>
      <c r="K29" s="25">
        <f>K14-K27</f>
        <v>27290</v>
      </c>
      <c r="L29" s="25">
        <f>L14-L27</f>
        <v>12242.569999999996</v>
      </c>
      <c r="M29" s="25">
        <v>28654.65</v>
      </c>
    </row>
    <row r="30" spans="1:13" ht="20.399999999999999" x14ac:dyDescent="0.35">
      <c r="A30" s="16" t="s">
        <v>26</v>
      </c>
      <c r="B30" s="2"/>
      <c r="C30" s="3"/>
      <c r="D30" s="48">
        <f>F49</f>
        <v>4451.0500000000111</v>
      </c>
      <c r="E30" s="25">
        <v>3600</v>
      </c>
      <c r="F30" s="22">
        <f>D30/E30</f>
        <v>1.2364027777777808</v>
      </c>
      <c r="G30" s="23">
        <v>379</v>
      </c>
      <c r="H30" s="23">
        <v>3467</v>
      </c>
      <c r="I30" s="23">
        <v>4234.3000000000011</v>
      </c>
      <c r="J30" s="23">
        <v>3274</v>
      </c>
      <c r="K30" s="20"/>
      <c r="L30" s="25"/>
      <c r="M30" s="25"/>
    </row>
    <row r="31" spans="1:13" ht="21" x14ac:dyDescent="0.4">
      <c r="A31" s="16" t="s">
        <v>27</v>
      </c>
      <c r="B31" s="2"/>
      <c r="C31" s="49"/>
      <c r="D31" s="48">
        <v>227141</v>
      </c>
      <c r="E31" s="50"/>
      <c r="F31" s="51"/>
      <c r="G31" s="197"/>
      <c r="H31" s="50"/>
      <c r="I31" s="50"/>
      <c r="J31" s="52"/>
      <c r="K31" s="53"/>
      <c r="L31" s="52"/>
      <c r="M31" s="19"/>
    </row>
    <row r="32" spans="1:13" ht="21.6" thickBot="1" x14ac:dyDescent="0.45">
      <c r="A32" s="54"/>
      <c r="B32" s="55"/>
      <c r="C32" s="56"/>
      <c r="D32" s="57"/>
      <c r="E32" s="58"/>
      <c r="F32" s="59"/>
      <c r="G32" s="59"/>
      <c r="H32" s="58"/>
      <c r="I32" s="58"/>
      <c r="J32" s="59"/>
      <c r="K32" s="60"/>
      <c r="L32" s="59"/>
      <c r="M32" s="61"/>
    </row>
    <row r="33" spans="1:13" ht="21.6" thickTop="1" x14ac:dyDescent="0.4">
      <c r="A33" s="62"/>
      <c r="B33" s="55"/>
      <c r="C33" s="63" t="s">
        <v>28</v>
      </c>
      <c r="D33" s="64">
        <f>SUM(D29:D31)</f>
        <v>229451.93000000002</v>
      </c>
      <c r="E33" s="65"/>
      <c r="F33" s="65"/>
      <c r="G33" s="65"/>
      <c r="H33" s="64"/>
      <c r="I33" s="64"/>
      <c r="J33" s="65"/>
      <c r="K33" s="66"/>
      <c r="L33" s="65"/>
      <c r="M33" s="65"/>
    </row>
    <row r="34" spans="1:13" ht="21.6" thickBot="1" x14ac:dyDescent="0.45">
      <c r="A34" s="67"/>
      <c r="B34" s="68"/>
      <c r="C34" s="69"/>
      <c r="D34" s="70"/>
      <c r="E34" s="71"/>
      <c r="F34" s="72"/>
      <c r="G34" s="72"/>
      <c r="H34" s="73"/>
      <c r="I34" s="73"/>
      <c r="J34" s="72"/>
      <c r="K34" s="74"/>
      <c r="L34" s="72"/>
      <c r="M34" s="75"/>
    </row>
    <row r="35" spans="1:13" ht="21.6" thickTop="1" x14ac:dyDescent="0.4">
      <c r="A35" s="76" t="s">
        <v>29</v>
      </c>
      <c r="B35" s="77"/>
      <c r="C35" s="78"/>
      <c r="D35" s="79"/>
      <c r="E35" s="80"/>
      <c r="F35" s="81"/>
      <c r="G35" s="81"/>
      <c r="H35" s="81"/>
      <c r="I35" s="82"/>
      <c r="J35" s="81"/>
      <c r="K35" s="83"/>
      <c r="L35" s="81"/>
      <c r="M35" s="84"/>
    </row>
    <row r="36" spans="1:13" ht="21" x14ac:dyDescent="0.4">
      <c r="A36" s="76"/>
      <c r="B36" s="77"/>
      <c r="C36" s="78"/>
      <c r="D36" s="79"/>
      <c r="E36" s="80"/>
      <c r="F36" s="81"/>
      <c r="G36" s="81"/>
      <c r="H36" s="81"/>
      <c r="I36" s="82"/>
      <c r="J36" s="81"/>
      <c r="K36" s="83"/>
      <c r="L36" s="81"/>
      <c r="M36" s="84"/>
    </row>
    <row r="37" spans="1:13" ht="21" x14ac:dyDescent="0.4">
      <c r="A37" s="85"/>
      <c r="B37" s="77"/>
      <c r="C37" s="78"/>
      <c r="D37" s="86" t="s">
        <v>30</v>
      </c>
      <c r="E37" s="86" t="s">
        <v>31</v>
      </c>
      <c r="F37" s="87" t="s">
        <v>32</v>
      </c>
      <c r="G37" s="87"/>
      <c r="H37" s="87"/>
      <c r="I37" s="88"/>
      <c r="J37" s="89"/>
      <c r="K37" s="90"/>
      <c r="L37" s="81"/>
      <c r="M37" s="84"/>
    </row>
    <row r="38" spans="1:13" ht="20.399999999999999" x14ac:dyDescent="0.35">
      <c r="A38" s="91"/>
      <c r="B38" s="92"/>
      <c r="C38" s="93" t="s">
        <v>33</v>
      </c>
      <c r="D38" s="94">
        <f>E38+D14-D27-D59+F38</f>
        <v>16485.220000000012</v>
      </c>
      <c r="E38" s="95">
        <v>3340.51</v>
      </c>
      <c r="F38" s="96">
        <v>0.13</v>
      </c>
      <c r="G38" s="96"/>
      <c r="H38" s="96"/>
      <c r="I38" s="97"/>
      <c r="J38" s="98"/>
      <c r="K38" s="99"/>
      <c r="L38" s="100"/>
      <c r="M38" s="101"/>
    </row>
    <row r="39" spans="1:13" ht="20.399999999999999" x14ac:dyDescent="0.35">
      <c r="A39" s="44"/>
      <c r="B39" s="2"/>
      <c r="C39" s="102" t="s">
        <v>34</v>
      </c>
      <c r="D39" s="27">
        <v>20</v>
      </c>
      <c r="E39" s="50">
        <v>20</v>
      </c>
      <c r="F39" s="103" t="s">
        <v>35</v>
      </c>
      <c r="G39" s="50"/>
      <c r="H39" s="103"/>
      <c r="I39" s="104"/>
      <c r="J39" s="105"/>
      <c r="K39" s="106"/>
      <c r="L39" s="51"/>
      <c r="M39" s="19"/>
    </row>
    <row r="40" spans="1:13" ht="20.399999999999999" x14ac:dyDescent="0.35">
      <c r="A40" s="16"/>
      <c r="B40" s="17"/>
      <c r="C40" s="102" t="s">
        <v>101</v>
      </c>
      <c r="D40" s="27">
        <v>3407.22</v>
      </c>
      <c r="E40" s="27">
        <v>3407</v>
      </c>
      <c r="F40" s="193">
        <f>D40-E40</f>
        <v>0.21999999999979991</v>
      </c>
      <c r="G40" s="50"/>
      <c r="H40" s="120"/>
      <c r="I40" s="50"/>
      <c r="J40" s="50"/>
      <c r="K40" s="107"/>
      <c r="L40" s="108"/>
      <c r="M40" s="19"/>
    </row>
    <row r="41" spans="1:13" ht="20.399999999999999" x14ac:dyDescent="0.35">
      <c r="A41" s="16"/>
      <c r="B41" s="17"/>
      <c r="C41" s="102" t="s">
        <v>109</v>
      </c>
      <c r="D41" s="50">
        <v>0</v>
      </c>
      <c r="E41" s="50">
        <v>170834</v>
      </c>
      <c r="F41" s="50">
        <f>(175284.7-E41)</f>
        <v>4450.7000000000116</v>
      </c>
      <c r="G41" s="120" t="s">
        <v>112</v>
      </c>
      <c r="H41" s="187"/>
      <c r="I41" s="50"/>
      <c r="J41" s="50"/>
      <c r="K41" s="107"/>
      <c r="L41" s="108"/>
      <c r="M41" s="19"/>
    </row>
    <row r="42" spans="1:13" ht="20.399999999999999" x14ac:dyDescent="0.35">
      <c r="A42" s="16"/>
      <c r="B42" s="17"/>
      <c r="C42" s="102" t="s">
        <v>111</v>
      </c>
      <c r="D42" s="110">
        <v>70000</v>
      </c>
      <c r="E42" s="110">
        <v>0</v>
      </c>
      <c r="F42" s="110" t="s">
        <v>86</v>
      </c>
      <c r="G42" s="110"/>
      <c r="H42" s="187"/>
      <c r="I42" s="50"/>
      <c r="J42" s="50"/>
      <c r="K42" s="107"/>
      <c r="L42" s="108"/>
      <c r="M42" s="19"/>
    </row>
    <row r="43" spans="1:13" ht="20.399999999999999" x14ac:dyDescent="0.35">
      <c r="A43" s="16"/>
      <c r="B43" s="17"/>
      <c r="C43" s="102" t="s">
        <v>91</v>
      </c>
      <c r="D43" s="110">
        <v>30000</v>
      </c>
      <c r="E43" s="110">
        <v>30000</v>
      </c>
      <c r="F43" s="110" t="s">
        <v>86</v>
      </c>
      <c r="G43" s="110"/>
      <c r="H43" s="187"/>
      <c r="I43" s="50"/>
      <c r="J43" s="50"/>
      <c r="K43" s="107"/>
      <c r="L43" s="108"/>
      <c r="M43" s="19"/>
    </row>
    <row r="44" spans="1:13" ht="20.399999999999999" x14ac:dyDescent="0.35">
      <c r="A44" s="16"/>
      <c r="C44" s="102" t="s">
        <v>110</v>
      </c>
      <c r="D44" s="110">
        <v>30000</v>
      </c>
      <c r="E44" s="110">
        <v>0</v>
      </c>
      <c r="F44" s="110" t="s">
        <v>86</v>
      </c>
      <c r="G44" s="110"/>
      <c r="H44" s="187"/>
      <c r="I44" s="50"/>
      <c r="J44" s="50"/>
      <c r="K44" s="107"/>
      <c r="L44" s="108"/>
      <c r="M44" s="19"/>
    </row>
    <row r="45" spans="1:13" ht="20.399999999999999" x14ac:dyDescent="0.35">
      <c r="A45" s="16"/>
      <c r="B45" s="17"/>
      <c r="C45" s="102" t="s">
        <v>113</v>
      </c>
      <c r="D45" s="110">
        <v>60000</v>
      </c>
      <c r="E45" s="110">
        <v>0</v>
      </c>
      <c r="F45" s="110" t="s">
        <v>86</v>
      </c>
      <c r="G45" s="110"/>
      <c r="H45" s="187"/>
      <c r="I45" s="50"/>
      <c r="J45" s="50"/>
      <c r="K45" s="107"/>
      <c r="L45" s="108"/>
      <c r="M45" s="19"/>
    </row>
    <row r="46" spans="1:13" ht="20.399999999999999" x14ac:dyDescent="0.35">
      <c r="A46" s="16"/>
      <c r="B46" s="17"/>
      <c r="C46" s="102" t="s">
        <v>89</v>
      </c>
      <c r="D46" s="110">
        <v>5026.42</v>
      </c>
      <c r="E46" s="110">
        <v>5026.42</v>
      </c>
      <c r="F46" s="193">
        <f>D46-E46</f>
        <v>0</v>
      </c>
      <c r="G46" s="193"/>
      <c r="H46" s="187"/>
      <c r="I46" s="50"/>
      <c r="J46" s="50"/>
      <c r="K46" s="107"/>
      <c r="L46" s="108"/>
      <c r="M46" s="19"/>
    </row>
    <row r="47" spans="1:13" ht="20.399999999999999" x14ac:dyDescent="0.35">
      <c r="A47" s="16"/>
      <c r="B47" s="17"/>
      <c r="C47" s="102" t="s">
        <v>90</v>
      </c>
      <c r="D47" s="110">
        <v>14513.32</v>
      </c>
      <c r="E47" s="110">
        <v>14513.32</v>
      </c>
      <c r="F47" s="193">
        <f>D47-E47</f>
        <v>0</v>
      </c>
      <c r="G47" s="193"/>
      <c r="H47" s="187"/>
      <c r="I47" s="50"/>
      <c r="J47" s="50"/>
      <c r="K47" s="107"/>
      <c r="L47" s="108"/>
      <c r="M47" s="19"/>
    </row>
    <row r="48" spans="1:13" ht="21" thickBot="1" x14ac:dyDescent="0.4">
      <c r="A48" s="16"/>
      <c r="B48" s="17"/>
      <c r="C48" s="102"/>
      <c r="D48" s="109"/>
      <c r="E48" s="110"/>
      <c r="F48" s="111"/>
      <c r="G48" s="50"/>
      <c r="H48" s="50"/>
      <c r="I48" s="50"/>
      <c r="J48" s="51"/>
      <c r="K48" s="112"/>
      <c r="L48" s="51"/>
      <c r="M48" s="19"/>
    </row>
    <row r="49" spans="1:13" ht="21.6" thickTop="1" x14ac:dyDescent="0.4">
      <c r="A49" s="1"/>
      <c r="B49" s="113"/>
      <c r="C49" s="34" t="s">
        <v>36</v>
      </c>
      <c r="D49" s="114">
        <f>SUM(D38:D48)</f>
        <v>229452.18000000002</v>
      </c>
      <c r="E49" s="114">
        <f>SUM(E38:E48)</f>
        <v>227141.25000000003</v>
      </c>
      <c r="F49" s="114">
        <f>SUM(F38:F48)</f>
        <v>4451.0500000000111</v>
      </c>
      <c r="G49" s="28"/>
      <c r="H49" s="28"/>
      <c r="I49" s="28"/>
      <c r="J49" s="28"/>
      <c r="K49" s="115"/>
      <c r="L49" s="116"/>
      <c r="M49" s="19"/>
    </row>
    <row r="50" spans="1:13" ht="21" x14ac:dyDescent="0.4">
      <c r="A50" s="1"/>
      <c r="B50" s="113"/>
      <c r="C50" s="34"/>
      <c r="D50" s="37"/>
      <c r="E50" s="37"/>
      <c r="F50" s="37"/>
      <c r="G50" s="37"/>
      <c r="H50" s="28"/>
      <c r="I50" s="28"/>
      <c r="J50" s="28"/>
      <c r="K50" s="115"/>
      <c r="L50" s="116"/>
      <c r="M50" s="19"/>
    </row>
    <row r="51" spans="1:13" ht="21" x14ac:dyDescent="0.4">
      <c r="A51" s="187" t="s">
        <v>87</v>
      </c>
      <c r="B51" s="113"/>
      <c r="C51" s="38"/>
      <c r="D51" s="117"/>
      <c r="E51" s="28"/>
      <c r="F51" s="18"/>
      <c r="G51" s="18"/>
      <c r="H51" s="18"/>
      <c r="I51" s="18"/>
      <c r="J51" s="18"/>
      <c r="K51" s="115"/>
      <c r="L51" s="18"/>
      <c r="M51" s="19"/>
    </row>
    <row r="52" spans="1:13" ht="21" x14ac:dyDescent="0.4">
      <c r="A52" s="16" t="s">
        <v>120</v>
      </c>
      <c r="B52" s="113"/>
      <c r="C52" s="38"/>
      <c r="D52" s="117"/>
      <c r="E52" s="28"/>
      <c r="F52" s="18"/>
      <c r="G52" s="18"/>
      <c r="H52" s="18"/>
      <c r="I52" s="18"/>
      <c r="J52" s="18"/>
      <c r="K52" s="115"/>
      <c r="L52" s="18"/>
      <c r="M52" s="19"/>
    </row>
    <row r="53" spans="1:13" ht="21" x14ac:dyDescent="0.4">
      <c r="A53" s="118"/>
      <c r="B53" s="113"/>
      <c r="C53" s="102" t="s">
        <v>37</v>
      </c>
      <c r="D53" s="119">
        <f>D49-D33</f>
        <v>0.25</v>
      </c>
      <c r="E53" s="120"/>
      <c r="F53" s="121"/>
      <c r="G53" s="121"/>
      <c r="H53" s="121"/>
      <c r="I53" s="121"/>
      <c r="J53" s="121"/>
      <c r="K53" s="122"/>
      <c r="L53" s="121"/>
      <c r="M53" s="19"/>
    </row>
    <row r="54" spans="1:13" ht="21.6" thickBot="1" x14ac:dyDescent="0.45">
      <c r="A54" s="123"/>
      <c r="B54" s="124"/>
      <c r="C54" s="125"/>
      <c r="D54" s="109"/>
      <c r="E54" s="110"/>
      <c r="F54" s="111" t="s">
        <v>38</v>
      </c>
      <c r="G54" s="111"/>
      <c r="H54" s="111"/>
      <c r="I54" s="111"/>
      <c r="J54" s="111"/>
      <c r="K54" s="126"/>
      <c r="L54" s="111"/>
      <c r="M54" s="61"/>
    </row>
    <row r="55" spans="1:13" ht="21.6" thickTop="1" x14ac:dyDescent="0.4">
      <c r="A55" s="127" t="s">
        <v>39</v>
      </c>
      <c r="B55" s="128"/>
      <c r="C55" s="129"/>
      <c r="D55" s="191"/>
      <c r="E55" s="191"/>
      <c r="F55" s="192"/>
      <c r="G55" s="198">
        <v>2022</v>
      </c>
      <c r="H55" s="190">
        <v>2021</v>
      </c>
      <c r="I55" s="190">
        <v>2020</v>
      </c>
      <c r="J55" s="190">
        <v>2019</v>
      </c>
      <c r="K55" s="190">
        <v>2018</v>
      </c>
      <c r="L55" s="190">
        <v>2017</v>
      </c>
      <c r="M55" s="190">
        <v>2016</v>
      </c>
    </row>
    <row r="56" spans="1:13" ht="21" x14ac:dyDescent="0.4">
      <c r="A56" s="214"/>
      <c r="B56" s="92"/>
      <c r="C56" s="183"/>
      <c r="D56" s="215"/>
      <c r="E56" s="215"/>
      <c r="F56" s="216"/>
      <c r="G56" s="217"/>
      <c r="H56" s="218"/>
      <c r="I56" s="218"/>
      <c r="J56" s="218"/>
      <c r="K56" s="218"/>
      <c r="L56" s="218"/>
      <c r="M56" s="218"/>
    </row>
    <row r="57" spans="1:13" ht="19.95" customHeight="1" x14ac:dyDescent="0.4">
      <c r="A57" s="1"/>
      <c r="B57" s="2"/>
      <c r="C57" s="93" t="s">
        <v>116</v>
      </c>
      <c r="D57" s="219">
        <f>-(175284.7-160000)</f>
        <v>-15284.700000000012</v>
      </c>
      <c r="E57" s="7"/>
      <c r="F57" s="7"/>
      <c r="G57" s="7"/>
      <c r="H57" s="7"/>
      <c r="I57" s="7"/>
      <c r="J57" s="7"/>
      <c r="K57" s="7"/>
      <c r="L57" s="7"/>
      <c r="M57" s="7"/>
    </row>
    <row r="58" spans="1:13" ht="21" thickBot="1" x14ac:dyDescent="0.4">
      <c r="A58" s="44"/>
      <c r="B58" s="17"/>
      <c r="C58" s="38"/>
      <c r="D58" s="131"/>
      <c r="E58" s="131"/>
      <c r="F58" s="61"/>
      <c r="G58" s="61"/>
      <c r="H58" s="61"/>
      <c r="I58" s="132"/>
      <c r="J58" s="132"/>
      <c r="K58" s="133"/>
      <c r="L58" s="130"/>
      <c r="M58" s="132"/>
    </row>
    <row r="59" spans="1:13" ht="21.6" thickTop="1" x14ac:dyDescent="0.4">
      <c r="A59" s="44"/>
      <c r="B59" s="2"/>
      <c r="C59" s="34" t="s">
        <v>40</v>
      </c>
      <c r="D59" s="114">
        <f>SUM(D57:D58)</f>
        <v>-15284.700000000012</v>
      </c>
      <c r="E59" s="114"/>
      <c r="F59" s="134"/>
      <c r="G59" s="195">
        <v>30000</v>
      </c>
      <c r="H59" s="182">
        <v>10000</v>
      </c>
      <c r="I59" s="182">
        <v>0</v>
      </c>
      <c r="J59" s="182">
        <v>20000</v>
      </c>
      <c r="K59" s="195">
        <v>30000</v>
      </c>
      <c r="L59" s="135"/>
      <c r="M59" s="136"/>
    </row>
    <row r="62" spans="1:13" ht="18" x14ac:dyDescent="0.35">
      <c r="C62" s="183"/>
      <c r="D62" s="183"/>
      <c r="E62" s="183"/>
      <c r="F62" s="183"/>
      <c r="G62" s="205"/>
      <c r="H62" s="205"/>
    </row>
    <row r="63" spans="1:13" ht="18" x14ac:dyDescent="0.35">
      <c r="C63" s="183"/>
      <c r="D63" s="204"/>
      <c r="E63" s="184"/>
      <c r="F63" s="184"/>
      <c r="G63" s="184"/>
      <c r="H63" s="184"/>
    </row>
    <row r="64" spans="1:13" ht="18" x14ac:dyDescent="0.35">
      <c r="C64" s="183"/>
      <c r="D64" s="204"/>
      <c r="E64" s="184"/>
      <c r="F64" s="184"/>
      <c r="G64" s="184"/>
      <c r="H64" s="184"/>
    </row>
    <row r="65" spans="3:8" ht="18" x14ac:dyDescent="0.35">
      <c r="C65" s="183"/>
      <c r="D65" s="204"/>
      <c r="E65" s="184"/>
      <c r="F65" s="184"/>
      <c r="G65" s="184"/>
      <c r="H65" s="184"/>
    </row>
    <row r="66" spans="3:8" ht="18" x14ac:dyDescent="0.35">
      <c r="C66" s="183"/>
      <c r="D66" s="204"/>
      <c r="E66" s="184"/>
      <c r="F66" s="184"/>
      <c r="G66" s="184"/>
      <c r="H66" s="184"/>
    </row>
    <row r="67" spans="3:8" ht="18" x14ac:dyDescent="0.35">
      <c r="C67" s="183"/>
      <c r="D67" s="183"/>
      <c r="E67" s="184"/>
      <c r="F67" s="184"/>
      <c r="G67" s="184"/>
    </row>
    <row r="68" spans="3:8" ht="21" x14ac:dyDescent="0.4">
      <c r="C68" s="183"/>
      <c r="D68" s="206"/>
      <c r="E68" s="184"/>
      <c r="F68" s="184"/>
      <c r="G68" s="206"/>
      <c r="H68" s="184"/>
    </row>
    <row r="69" spans="3:8" x14ac:dyDescent="0.3">
      <c r="E69" s="175"/>
      <c r="F69" s="175"/>
    </row>
  </sheetData>
  <pageMargins left="0.7" right="0.7" top="0.75" bottom="0.75" header="0.3" footer="0.3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121E2-97C9-1140-8BD2-0BBBAF27DA87}">
  <dimension ref="A1:V124"/>
  <sheetViews>
    <sheetView workbookViewId="0">
      <pane ySplit="1" topLeftCell="A7" activePane="bottomLeft" state="frozen"/>
      <selection pane="bottomLeft" activeCell="P23" sqref="P23"/>
    </sheetView>
  </sheetViews>
  <sheetFormatPr defaultColWidth="11.19921875" defaultRowHeight="15.6" x14ac:dyDescent="0.3"/>
  <cols>
    <col min="1" max="1" width="28.5" customWidth="1"/>
    <col min="2" max="14" width="12.796875" customWidth="1"/>
    <col min="16" max="16" width="17.796875" customWidth="1"/>
    <col min="17" max="17" width="13.796875" customWidth="1"/>
    <col min="18" max="18" width="15.69921875" customWidth="1"/>
    <col min="19" max="20" width="13.796875" customWidth="1"/>
    <col min="21" max="21" width="14.5" bestFit="1" customWidth="1"/>
  </cols>
  <sheetData>
    <row r="1" spans="1:22" ht="36" x14ac:dyDescent="0.4">
      <c r="A1" s="137" t="s">
        <v>41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9"/>
      <c r="P1" s="138" t="s">
        <v>42</v>
      </c>
      <c r="Q1" s="140" t="s">
        <v>43</v>
      </c>
      <c r="R1" s="177" t="s">
        <v>82</v>
      </c>
      <c r="S1" s="141" t="s">
        <v>9</v>
      </c>
      <c r="T1" s="141" t="s">
        <v>11</v>
      </c>
      <c r="U1" s="138"/>
    </row>
    <row r="2" spans="1:22" ht="17.399999999999999" x14ac:dyDescent="0.3">
      <c r="A2" s="142"/>
      <c r="B2" s="142" t="s">
        <v>88</v>
      </c>
      <c r="C2" s="142" t="s">
        <v>44</v>
      </c>
      <c r="D2" s="142" t="s">
        <v>45</v>
      </c>
      <c r="E2" s="142" t="s">
        <v>46</v>
      </c>
      <c r="F2" s="142" t="s">
        <v>47</v>
      </c>
      <c r="G2" s="142" t="s">
        <v>48</v>
      </c>
      <c r="H2" s="142" t="s">
        <v>49</v>
      </c>
      <c r="I2" s="142" t="s">
        <v>50</v>
      </c>
      <c r="J2" s="142" t="s">
        <v>51</v>
      </c>
      <c r="K2" s="142" t="s">
        <v>52</v>
      </c>
      <c r="L2" s="142" t="s">
        <v>53</v>
      </c>
      <c r="M2" s="142" t="s">
        <v>54</v>
      </c>
      <c r="N2" s="142" t="s">
        <v>55</v>
      </c>
      <c r="O2" s="143"/>
      <c r="P2" s="144">
        <v>44929</v>
      </c>
      <c r="Q2" s="140">
        <f t="shared" ref="Q2:Q7" si="0">SUM(R2:T2)</f>
        <v>363</v>
      </c>
      <c r="R2" s="140">
        <v>138</v>
      </c>
      <c r="S2" s="140">
        <v>225</v>
      </c>
      <c r="T2" s="140"/>
      <c r="U2" s="142"/>
    </row>
    <row r="3" spans="1:22" ht="17.399999999999999" x14ac:dyDescent="0.3">
      <c r="A3" s="145"/>
      <c r="B3" s="145"/>
      <c r="C3" s="146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9"/>
      <c r="P3" s="144">
        <v>44931</v>
      </c>
      <c r="Q3" s="140">
        <f t="shared" si="0"/>
        <v>176</v>
      </c>
      <c r="R3" s="140">
        <v>176</v>
      </c>
      <c r="S3" s="140"/>
      <c r="T3" s="140"/>
      <c r="U3" s="138"/>
    </row>
    <row r="4" spans="1:22" ht="17.399999999999999" x14ac:dyDescent="0.3">
      <c r="A4" s="145" t="s">
        <v>82</v>
      </c>
      <c r="B4" s="176">
        <f>SUM(C4:N4)</f>
        <v>2338</v>
      </c>
      <c r="C4" s="148">
        <f>R16</f>
        <v>1824</v>
      </c>
      <c r="D4" s="148">
        <f>R34</f>
        <v>514</v>
      </c>
      <c r="E4" s="148">
        <f>R46</f>
        <v>0</v>
      </c>
      <c r="F4" s="148">
        <f>R58</f>
        <v>0</v>
      </c>
      <c r="G4" s="148">
        <f>R65</f>
        <v>0</v>
      </c>
      <c r="H4" s="148">
        <f>R74</f>
        <v>0</v>
      </c>
      <c r="I4" s="148">
        <f>R83</f>
        <v>0</v>
      </c>
      <c r="J4" s="148">
        <f>R89</f>
        <v>0</v>
      </c>
      <c r="K4" s="148">
        <f>R94</f>
        <v>0</v>
      </c>
      <c r="L4" s="148">
        <f>R100</f>
        <v>0</v>
      </c>
      <c r="M4" s="161">
        <f>R105</f>
        <v>0</v>
      </c>
      <c r="N4" s="148">
        <f>R118</f>
        <v>0</v>
      </c>
      <c r="O4" s="150"/>
      <c r="P4" s="144">
        <v>44931</v>
      </c>
      <c r="Q4" s="140">
        <f t="shared" si="0"/>
        <v>78</v>
      </c>
      <c r="R4" s="140">
        <v>78</v>
      </c>
      <c r="S4" s="140"/>
      <c r="T4" s="140"/>
      <c r="U4" s="138" t="s">
        <v>102</v>
      </c>
    </row>
    <row r="5" spans="1:22" ht="17.399999999999999" x14ac:dyDescent="0.3">
      <c r="A5" s="145" t="s">
        <v>9</v>
      </c>
      <c r="B5" s="176">
        <f>SUM(C5:N5)</f>
        <v>1603</v>
      </c>
      <c r="C5" s="148">
        <f>S16</f>
        <v>1428</v>
      </c>
      <c r="D5" s="148">
        <f>S34</f>
        <v>175</v>
      </c>
      <c r="E5" s="148">
        <f>S46</f>
        <v>0</v>
      </c>
      <c r="F5" s="148">
        <f>S58</f>
        <v>0</v>
      </c>
      <c r="G5" s="148">
        <f>S65</f>
        <v>0</v>
      </c>
      <c r="H5" s="148">
        <f>S74</f>
        <v>0</v>
      </c>
      <c r="I5" s="148">
        <f>S83</f>
        <v>0</v>
      </c>
      <c r="J5" s="148">
        <v>0</v>
      </c>
      <c r="K5" s="148"/>
      <c r="L5" s="148">
        <f>S100</f>
        <v>0</v>
      </c>
      <c r="M5" s="161">
        <f>S105</f>
        <v>0</v>
      </c>
      <c r="N5" s="148">
        <f>S118</f>
        <v>0</v>
      </c>
      <c r="O5" s="150"/>
      <c r="P5" s="152">
        <v>44936</v>
      </c>
      <c r="Q5" s="140">
        <f t="shared" si="0"/>
        <v>560</v>
      </c>
      <c r="R5" s="153">
        <v>335</v>
      </c>
      <c r="S5" s="153">
        <v>225</v>
      </c>
      <c r="T5" s="153"/>
      <c r="U5" s="138"/>
    </row>
    <row r="6" spans="1:22" ht="17.399999999999999" x14ac:dyDescent="0.3">
      <c r="A6" s="151" t="s">
        <v>56</v>
      </c>
      <c r="B6" s="176">
        <f>B5+B4</f>
        <v>3941</v>
      </c>
      <c r="C6" s="176">
        <f>C5+C4</f>
        <v>3252</v>
      </c>
      <c r="D6" s="176">
        <f t="shared" ref="D6:N6" si="1">D5+D4</f>
        <v>689</v>
      </c>
      <c r="E6" s="176">
        <f t="shared" si="1"/>
        <v>0</v>
      </c>
      <c r="F6" s="176">
        <f t="shared" si="1"/>
        <v>0</v>
      </c>
      <c r="G6" s="176">
        <f t="shared" si="1"/>
        <v>0</v>
      </c>
      <c r="H6" s="176">
        <f t="shared" si="1"/>
        <v>0</v>
      </c>
      <c r="I6" s="176">
        <f t="shared" si="1"/>
        <v>0</v>
      </c>
      <c r="J6" s="176">
        <f t="shared" si="1"/>
        <v>0</v>
      </c>
      <c r="K6" s="176">
        <f t="shared" si="1"/>
        <v>0</v>
      </c>
      <c r="L6" s="176">
        <f t="shared" si="1"/>
        <v>0</v>
      </c>
      <c r="M6" s="176">
        <f t="shared" si="1"/>
        <v>0</v>
      </c>
      <c r="N6" s="176">
        <f t="shared" si="1"/>
        <v>0</v>
      </c>
      <c r="O6" s="150"/>
      <c r="P6" s="152">
        <v>44937</v>
      </c>
      <c r="Q6" s="140">
        <f t="shared" si="0"/>
        <v>462</v>
      </c>
      <c r="R6" s="153">
        <v>237</v>
      </c>
      <c r="S6" s="153">
        <v>225</v>
      </c>
      <c r="T6" s="153"/>
      <c r="U6" s="138"/>
    </row>
    <row r="7" spans="1:22" ht="17.399999999999999" x14ac:dyDescent="0.3">
      <c r="A7" s="145"/>
      <c r="B7" s="176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50"/>
      <c r="P7" s="152">
        <v>44939</v>
      </c>
      <c r="Q7" s="140">
        <f t="shared" si="0"/>
        <v>78</v>
      </c>
      <c r="R7" s="153">
        <v>78</v>
      </c>
      <c r="S7" s="153"/>
      <c r="T7" s="153"/>
      <c r="U7" s="138" t="s">
        <v>102</v>
      </c>
    </row>
    <row r="8" spans="1:22" ht="17.399999999999999" x14ac:dyDescent="0.3">
      <c r="A8" s="145" t="s">
        <v>11</v>
      </c>
      <c r="B8" s="176">
        <f>SUM(C8:N8)</f>
        <v>25</v>
      </c>
      <c r="C8" s="148">
        <f>T16</f>
        <v>25</v>
      </c>
      <c r="D8" s="148">
        <f>T34</f>
        <v>0</v>
      </c>
      <c r="E8" s="148">
        <f>T46</f>
        <v>0</v>
      </c>
      <c r="F8" s="148">
        <f>T58</f>
        <v>0</v>
      </c>
      <c r="G8" s="148">
        <f>T65</f>
        <v>0</v>
      </c>
      <c r="H8" s="148">
        <f>T74</f>
        <v>0</v>
      </c>
      <c r="I8" s="148">
        <f>T83</f>
        <v>0</v>
      </c>
      <c r="J8" s="148">
        <v>0</v>
      </c>
      <c r="K8" s="148">
        <f>T94</f>
        <v>0</v>
      </c>
      <c r="L8" s="148">
        <f>T100</f>
        <v>0</v>
      </c>
      <c r="M8" s="148">
        <f>T105</f>
        <v>0</v>
      </c>
      <c r="N8" s="148">
        <f>T118</f>
        <v>0</v>
      </c>
      <c r="O8" s="150"/>
      <c r="P8" s="152">
        <v>44944</v>
      </c>
      <c r="Q8" s="140">
        <f>SUM(R8:T8)</f>
        <v>79</v>
      </c>
      <c r="R8" s="153">
        <v>79</v>
      </c>
      <c r="T8" s="153"/>
      <c r="U8" s="138"/>
    </row>
    <row r="9" spans="1:22" ht="17.399999999999999" x14ac:dyDescent="0.3">
      <c r="A9" s="145"/>
      <c r="B9" s="176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50"/>
      <c r="P9" s="152">
        <v>44950</v>
      </c>
      <c r="Q9" s="140">
        <f t="shared" ref="Q9:Q14" si="2">SUM(R9:T9)</f>
        <v>312</v>
      </c>
      <c r="R9" s="153">
        <v>312</v>
      </c>
    </row>
    <row r="10" spans="1:22" ht="17.399999999999999" x14ac:dyDescent="0.3">
      <c r="A10" s="156" t="s">
        <v>12</v>
      </c>
      <c r="B10" s="176">
        <f>SUM(C10:N10)</f>
        <v>3966</v>
      </c>
      <c r="C10" s="176">
        <f>C8+C6</f>
        <v>3277</v>
      </c>
      <c r="D10" s="176">
        <f t="shared" ref="D10:N10" si="3">D8+D6</f>
        <v>689</v>
      </c>
      <c r="E10" s="176">
        <f t="shared" si="3"/>
        <v>0</v>
      </c>
      <c r="F10" s="176">
        <f t="shared" si="3"/>
        <v>0</v>
      </c>
      <c r="G10" s="176">
        <f t="shared" si="3"/>
        <v>0</v>
      </c>
      <c r="H10" s="176">
        <f t="shared" si="3"/>
        <v>0</v>
      </c>
      <c r="I10" s="176">
        <f t="shared" si="3"/>
        <v>0</v>
      </c>
      <c r="J10" s="176">
        <f t="shared" si="3"/>
        <v>0</v>
      </c>
      <c r="K10" s="176">
        <f t="shared" si="3"/>
        <v>0</v>
      </c>
      <c r="L10" s="176">
        <f t="shared" si="3"/>
        <v>0</v>
      </c>
      <c r="M10" s="176">
        <f t="shared" si="3"/>
        <v>0</v>
      </c>
      <c r="N10" s="176">
        <f t="shared" si="3"/>
        <v>0</v>
      </c>
      <c r="O10" s="150"/>
      <c r="P10" s="152">
        <v>44951</v>
      </c>
      <c r="Q10" s="140">
        <f t="shared" si="2"/>
        <v>535</v>
      </c>
      <c r="R10" s="153">
        <v>60</v>
      </c>
      <c r="S10" s="153">
        <v>450</v>
      </c>
      <c r="T10" s="153">
        <v>25</v>
      </c>
      <c r="U10" s="138"/>
    </row>
    <row r="11" spans="1:22" ht="17.399999999999999" x14ac:dyDescent="0.3">
      <c r="A11" s="77"/>
      <c r="B11" s="147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50"/>
      <c r="P11" s="152">
        <v>44950</v>
      </c>
      <c r="Q11" s="140">
        <f t="shared" si="2"/>
        <v>253</v>
      </c>
      <c r="R11" s="153">
        <v>175</v>
      </c>
      <c r="S11" s="153">
        <v>78</v>
      </c>
      <c r="T11" s="153"/>
      <c r="U11" s="138" t="s">
        <v>102</v>
      </c>
    </row>
    <row r="12" spans="1:22" ht="17.399999999999999" x14ac:dyDescent="0.3">
      <c r="A12" s="138" t="s">
        <v>58</v>
      </c>
      <c r="B12" s="157">
        <f>B6+B8-B10</f>
        <v>0</v>
      </c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50"/>
      <c r="P12" s="152">
        <v>44956</v>
      </c>
      <c r="Q12" s="140">
        <f t="shared" si="2"/>
        <v>283</v>
      </c>
      <c r="R12" s="153">
        <v>58</v>
      </c>
      <c r="S12" s="153">
        <v>225</v>
      </c>
      <c r="T12" s="153"/>
    </row>
    <row r="13" spans="1:22" ht="18" x14ac:dyDescent="0.35">
      <c r="A13" s="138"/>
      <c r="B13" s="157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50"/>
      <c r="P13" s="152">
        <v>44956</v>
      </c>
      <c r="Q13" s="140" t="s">
        <v>21</v>
      </c>
      <c r="R13" s="153"/>
      <c r="S13" s="153"/>
      <c r="T13" s="153"/>
      <c r="U13" s="149">
        <v>175284.7</v>
      </c>
      <c r="V13" s="183" t="s">
        <v>114</v>
      </c>
    </row>
    <row r="14" spans="1:22" ht="17.399999999999999" x14ac:dyDescent="0.3">
      <c r="A14" s="160" t="s">
        <v>71</v>
      </c>
      <c r="O14" s="139"/>
      <c r="P14" s="152">
        <v>44957</v>
      </c>
      <c r="Q14" s="140">
        <f t="shared" si="2"/>
        <v>98</v>
      </c>
      <c r="R14" s="153">
        <v>98</v>
      </c>
      <c r="S14" s="153"/>
      <c r="T14" s="153"/>
      <c r="U14" s="138" t="s">
        <v>102</v>
      </c>
      <c r="V14" s="189"/>
    </row>
    <row r="15" spans="1:22" ht="17.399999999999999" x14ac:dyDescent="0.3">
      <c r="A15" s="138"/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9"/>
      <c r="P15" s="152"/>
      <c r="Q15" s="140"/>
      <c r="R15" s="140"/>
      <c r="S15" s="140"/>
      <c r="T15" s="140"/>
      <c r="U15" s="138"/>
    </row>
    <row r="16" spans="1:22" ht="17.399999999999999" x14ac:dyDescent="0.3">
      <c r="A16" s="138"/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9"/>
      <c r="P16" s="138" t="s">
        <v>57</v>
      </c>
      <c r="Q16" s="140">
        <f>SUM(Q2:Q14)</f>
        <v>3277</v>
      </c>
      <c r="R16" s="140">
        <f>SUM(R2:R14)</f>
        <v>1824</v>
      </c>
      <c r="S16" s="140">
        <f>SUM(S2:S14)</f>
        <v>1428</v>
      </c>
      <c r="T16" s="140">
        <f>SUM(T2:T14)</f>
        <v>25</v>
      </c>
    </row>
    <row r="17" spans="1:21" ht="17.399999999999999" x14ac:dyDescent="0.3">
      <c r="A17" s="138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9"/>
      <c r="P17" s="138" t="s">
        <v>70</v>
      </c>
      <c r="Q17" s="159">
        <f>SUM(R16:T16)-Q16</f>
        <v>0</v>
      </c>
      <c r="R17" s="159">
        <f>Q16-C10</f>
        <v>0</v>
      </c>
      <c r="U17" s="138"/>
    </row>
    <row r="18" spans="1:21" ht="17.399999999999999" x14ac:dyDescent="0.3">
      <c r="A18" s="138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9"/>
      <c r="P18" s="154"/>
      <c r="Q18" s="155"/>
      <c r="R18" s="155"/>
      <c r="S18" s="155"/>
      <c r="T18" s="155"/>
      <c r="U18" s="138"/>
    </row>
    <row r="19" spans="1:21" ht="17.399999999999999" x14ac:dyDescent="0.3">
      <c r="A19" s="138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  <c r="P19" s="152">
        <v>44959</v>
      </c>
      <c r="Q19" s="140">
        <f t="shared" ref="Q19:Q26" si="4">SUM(R19:T19)</f>
        <v>0</v>
      </c>
      <c r="R19" s="140"/>
      <c r="S19" s="140"/>
      <c r="T19" s="140"/>
      <c r="U19" s="138"/>
    </row>
    <row r="20" spans="1:21" ht="17.399999999999999" x14ac:dyDescent="0.3">
      <c r="A20" s="138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  <c r="P20" s="152">
        <v>44964</v>
      </c>
      <c r="Q20" s="140">
        <f t="shared" si="4"/>
        <v>0</v>
      </c>
      <c r="R20" s="140"/>
      <c r="S20" s="140"/>
      <c r="T20" s="140"/>
      <c r="U20" s="138"/>
    </row>
    <row r="21" spans="1:21" ht="17.399999999999999" x14ac:dyDescent="0.3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  <c r="P21" s="152">
        <v>44970</v>
      </c>
      <c r="Q21" s="140">
        <f t="shared" si="4"/>
        <v>100</v>
      </c>
      <c r="R21" s="140">
        <v>100</v>
      </c>
      <c r="S21" s="140"/>
      <c r="T21" s="140"/>
      <c r="U21" s="138"/>
    </row>
    <row r="22" spans="1:21" ht="17.399999999999999" x14ac:dyDescent="0.3">
      <c r="A22" s="138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  <c r="P22" s="152">
        <v>44971</v>
      </c>
      <c r="Q22" s="140">
        <f t="shared" si="4"/>
        <v>589</v>
      </c>
      <c r="R22" s="140">
        <v>414</v>
      </c>
      <c r="S22" s="140">
        <v>175</v>
      </c>
      <c r="T22" s="140"/>
      <c r="U22" s="138"/>
    </row>
    <row r="23" spans="1:21" ht="17.399999999999999" x14ac:dyDescent="0.3">
      <c r="A23" s="138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  <c r="P23" s="152"/>
      <c r="Q23" s="140">
        <f t="shared" si="4"/>
        <v>0</v>
      </c>
      <c r="R23" s="140"/>
      <c r="S23" s="140"/>
      <c r="T23" s="140"/>
      <c r="U23" s="138"/>
    </row>
    <row r="24" spans="1:21" ht="17.399999999999999" x14ac:dyDescent="0.3">
      <c r="A24" s="138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  <c r="P24" s="152"/>
      <c r="Q24" s="140">
        <f t="shared" si="4"/>
        <v>0</v>
      </c>
      <c r="R24" s="140"/>
      <c r="S24" s="140"/>
      <c r="T24" s="140"/>
      <c r="U24" s="138"/>
    </row>
    <row r="25" spans="1:21" ht="17.399999999999999" x14ac:dyDescent="0.3">
      <c r="A25" s="138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  <c r="P25" s="152"/>
      <c r="Q25" s="140">
        <f t="shared" si="4"/>
        <v>0</v>
      </c>
      <c r="R25" s="140"/>
      <c r="S25" s="140"/>
      <c r="T25" s="140"/>
      <c r="U25" s="138"/>
    </row>
    <row r="26" spans="1:21" ht="17.399999999999999" x14ac:dyDescent="0.3">
      <c r="A26" s="138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  <c r="P26" s="152"/>
      <c r="Q26" s="140">
        <f t="shared" si="4"/>
        <v>0</v>
      </c>
      <c r="R26" s="140"/>
      <c r="S26" s="140"/>
      <c r="T26" s="140"/>
      <c r="U26" s="138"/>
    </row>
    <row r="27" spans="1:21" ht="17.399999999999999" x14ac:dyDescent="0.3">
      <c r="A27" s="138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  <c r="P27" s="152"/>
      <c r="Q27" s="140">
        <f>SUM(R27:T27)</f>
        <v>0</v>
      </c>
      <c r="R27" s="140"/>
      <c r="T27" s="140"/>
      <c r="U27" s="138"/>
    </row>
    <row r="28" spans="1:21" ht="17.399999999999999" x14ac:dyDescent="0.3">
      <c r="A28" s="138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  <c r="P28" s="152"/>
      <c r="Q28" s="140">
        <f t="shared" ref="Q28:Q32" si="5">SUM(R28:T28)</f>
        <v>0</v>
      </c>
      <c r="R28" s="140"/>
      <c r="S28" s="140"/>
      <c r="T28" s="140"/>
      <c r="U28" s="138"/>
    </row>
    <row r="29" spans="1:21" ht="17.399999999999999" x14ac:dyDescent="0.3">
      <c r="A29" s="138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  <c r="P29" s="152"/>
      <c r="Q29" s="140">
        <f t="shared" si="5"/>
        <v>0</v>
      </c>
      <c r="R29" s="140"/>
      <c r="S29" s="140"/>
      <c r="T29" s="140"/>
      <c r="U29" s="138"/>
    </row>
    <row r="30" spans="1:21" ht="17.399999999999999" x14ac:dyDescent="0.3">
      <c r="A30" s="138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  <c r="P30" s="152"/>
      <c r="Q30" s="140">
        <f t="shared" si="5"/>
        <v>0</v>
      </c>
      <c r="R30" s="140"/>
      <c r="S30" s="140"/>
      <c r="T30" s="140"/>
      <c r="U30" s="138"/>
    </row>
    <row r="31" spans="1:21" ht="17.399999999999999" x14ac:dyDescent="0.3">
      <c r="A31" s="138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  <c r="P31" s="152"/>
      <c r="Q31" s="140">
        <f t="shared" si="5"/>
        <v>0</v>
      </c>
      <c r="R31" s="140"/>
      <c r="S31" s="140"/>
      <c r="T31" s="140"/>
      <c r="U31" s="138"/>
    </row>
    <row r="32" spans="1:21" ht="17.399999999999999" x14ac:dyDescent="0.3">
      <c r="A32" s="138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  <c r="P32" s="152"/>
      <c r="Q32" s="140">
        <f t="shared" si="5"/>
        <v>0</v>
      </c>
      <c r="R32" s="140"/>
      <c r="S32" s="140"/>
      <c r="T32" s="140"/>
      <c r="U32" s="138"/>
    </row>
    <row r="33" spans="1:22" ht="17.399999999999999" x14ac:dyDescent="0.3">
      <c r="A33" s="138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  <c r="P33" s="152"/>
      <c r="Q33" s="140"/>
      <c r="R33" s="140"/>
      <c r="S33" s="140"/>
      <c r="T33" s="140"/>
      <c r="U33" s="138"/>
    </row>
    <row r="34" spans="1:22" ht="17.399999999999999" x14ac:dyDescent="0.3">
      <c r="A34" s="138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  <c r="P34" s="138" t="s">
        <v>59</v>
      </c>
      <c r="Q34" s="140">
        <f>SUM(Q19:Q33)</f>
        <v>689</v>
      </c>
      <c r="R34" s="140">
        <f t="shared" ref="R34:T34" si="6">SUM(R19:R33)</f>
        <v>514</v>
      </c>
      <c r="S34" s="140">
        <f t="shared" si="6"/>
        <v>175</v>
      </c>
      <c r="T34" s="140">
        <f t="shared" si="6"/>
        <v>0</v>
      </c>
      <c r="U34" s="138"/>
      <c r="V34" s="189"/>
    </row>
    <row r="35" spans="1:22" ht="17.399999999999999" x14ac:dyDescent="0.3">
      <c r="A35" s="138"/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  <c r="P35" s="138" t="s">
        <v>70</v>
      </c>
      <c r="Q35" s="159">
        <f>SUM(R34:T34)-Q34</f>
        <v>0</v>
      </c>
      <c r="R35" s="159">
        <f>Q34-D10</f>
        <v>0</v>
      </c>
      <c r="S35" s="140"/>
      <c r="T35" s="140"/>
      <c r="U35" s="138"/>
      <c r="V35" s="189"/>
    </row>
    <row r="36" spans="1:22" ht="17.399999999999999" x14ac:dyDescent="0.3">
      <c r="A36" s="138"/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9"/>
      <c r="P36" s="154"/>
      <c r="Q36" s="155"/>
      <c r="R36" s="155"/>
      <c r="S36" s="155"/>
      <c r="T36" s="155"/>
      <c r="U36" s="138"/>
    </row>
    <row r="37" spans="1:22" ht="17.399999999999999" x14ac:dyDescent="0.3">
      <c r="A37" s="138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9"/>
      <c r="P37" s="152"/>
      <c r="Q37" s="140">
        <f>SUM(R37:T37)</f>
        <v>0</v>
      </c>
      <c r="R37" s="140"/>
      <c r="S37" s="140"/>
      <c r="T37" s="140"/>
      <c r="U37" s="138"/>
    </row>
    <row r="38" spans="1:22" ht="17.399999999999999" x14ac:dyDescent="0.3">
      <c r="A38" s="138"/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9"/>
      <c r="P38" s="152"/>
      <c r="Q38" s="140">
        <f t="shared" ref="Q38:Q44" si="7">SUM(R38:T38)</f>
        <v>0</v>
      </c>
      <c r="R38" s="140"/>
      <c r="S38" s="140"/>
      <c r="T38" s="140"/>
      <c r="U38" s="138"/>
    </row>
    <row r="39" spans="1:22" ht="17.399999999999999" x14ac:dyDescent="0.3">
      <c r="A39" s="138"/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9"/>
      <c r="P39" s="152"/>
      <c r="Q39" s="140">
        <f t="shared" si="7"/>
        <v>0</v>
      </c>
      <c r="R39" s="140"/>
      <c r="S39" s="140"/>
      <c r="T39" s="140"/>
      <c r="U39" s="138"/>
    </row>
    <row r="40" spans="1:22" ht="17.399999999999999" x14ac:dyDescent="0.3">
      <c r="A40" s="138"/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9"/>
      <c r="P40" s="152"/>
      <c r="Q40" s="140">
        <f t="shared" si="7"/>
        <v>0</v>
      </c>
      <c r="R40" s="140"/>
      <c r="S40" s="140"/>
      <c r="T40" s="140"/>
      <c r="U40" s="138"/>
    </row>
    <row r="41" spans="1:22" ht="17.399999999999999" x14ac:dyDescent="0.3">
      <c r="A41" s="138"/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9"/>
      <c r="P41" s="152"/>
      <c r="Q41" s="140">
        <f t="shared" si="7"/>
        <v>0</v>
      </c>
      <c r="R41" s="140"/>
      <c r="S41" s="140"/>
      <c r="T41" s="140"/>
      <c r="U41" s="138"/>
    </row>
    <row r="42" spans="1:22" ht="17.399999999999999" x14ac:dyDescent="0.3">
      <c r="A42" s="138"/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9"/>
      <c r="P42" s="152"/>
      <c r="Q42" s="140">
        <f t="shared" si="7"/>
        <v>0</v>
      </c>
      <c r="R42" s="140"/>
      <c r="S42" s="140"/>
      <c r="T42" s="140"/>
      <c r="U42" s="138"/>
    </row>
    <row r="43" spans="1:22" ht="17.399999999999999" x14ac:dyDescent="0.3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9"/>
      <c r="P43" s="152"/>
      <c r="Q43" s="140">
        <f t="shared" si="7"/>
        <v>0</v>
      </c>
      <c r="R43" s="140"/>
      <c r="S43" s="140"/>
      <c r="T43" s="140"/>
      <c r="U43" s="138"/>
    </row>
    <row r="44" spans="1:22" ht="17.399999999999999" x14ac:dyDescent="0.3">
      <c r="A44" s="138"/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9"/>
      <c r="P44" s="152"/>
      <c r="Q44" s="140">
        <f t="shared" si="7"/>
        <v>0</v>
      </c>
      <c r="R44" s="140"/>
      <c r="S44" s="140"/>
      <c r="T44" s="140"/>
      <c r="U44" s="138"/>
    </row>
    <row r="45" spans="1:22" ht="17.399999999999999" x14ac:dyDescent="0.3">
      <c r="A45" s="138"/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9"/>
      <c r="P45" s="152"/>
      <c r="Q45" s="140"/>
      <c r="R45" s="140"/>
      <c r="S45" s="140"/>
      <c r="T45" s="140"/>
      <c r="U45" s="138"/>
    </row>
    <row r="46" spans="1:22" ht="17.399999999999999" x14ac:dyDescent="0.3">
      <c r="A46" s="138"/>
      <c r="B46" s="138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9"/>
      <c r="P46" s="138" t="s">
        <v>60</v>
      </c>
      <c r="Q46" s="140">
        <f>SUM(Q37:Q45)</f>
        <v>0</v>
      </c>
      <c r="R46" s="140">
        <f>SUM(R37:R45)</f>
        <v>0</v>
      </c>
      <c r="S46" s="140">
        <f>SUM(S37:S45)</f>
        <v>0</v>
      </c>
      <c r="T46" s="140">
        <f>SUM(T37:T45)</f>
        <v>0</v>
      </c>
      <c r="U46" s="138"/>
    </row>
    <row r="47" spans="1:22" ht="17.399999999999999" x14ac:dyDescent="0.3">
      <c r="A47" s="138"/>
      <c r="B47" s="138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9"/>
      <c r="P47" s="138" t="s">
        <v>70</v>
      </c>
      <c r="Q47" s="159">
        <f>SUM(R46:T46)-Q46</f>
        <v>0</v>
      </c>
      <c r="R47" s="159">
        <f>Q46-E10</f>
        <v>0</v>
      </c>
      <c r="S47" s="140"/>
      <c r="T47" s="140"/>
      <c r="U47" s="138"/>
    </row>
    <row r="48" spans="1:22" ht="17.399999999999999" x14ac:dyDescent="0.3">
      <c r="A48" s="138"/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9"/>
      <c r="P48" s="154"/>
      <c r="Q48" s="155"/>
      <c r="R48" s="155"/>
      <c r="S48" s="155"/>
      <c r="T48" s="155"/>
      <c r="U48" s="138"/>
    </row>
    <row r="49" spans="1:21" ht="17.399999999999999" x14ac:dyDescent="0.3">
      <c r="A49" s="138"/>
      <c r="B49" s="138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9"/>
      <c r="P49" s="152"/>
      <c r="Q49" s="140">
        <f>SUM(R49:T49)</f>
        <v>0</v>
      </c>
      <c r="R49" s="140"/>
      <c r="S49" s="140"/>
      <c r="T49" s="140"/>
      <c r="U49" s="138"/>
    </row>
    <row r="50" spans="1:21" ht="17.399999999999999" x14ac:dyDescent="0.3">
      <c r="A50" s="138"/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9"/>
      <c r="P50" s="152"/>
      <c r="Q50" s="140">
        <f t="shared" ref="Q50:Q55" si="8">SUM(R50:T50)</f>
        <v>0</v>
      </c>
      <c r="R50" s="140"/>
      <c r="S50" s="140"/>
      <c r="T50" s="140"/>
      <c r="U50" s="138"/>
    </row>
    <row r="51" spans="1:21" ht="17.399999999999999" x14ac:dyDescent="0.3">
      <c r="A51" s="138"/>
      <c r="B51" s="138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9"/>
      <c r="P51" s="152"/>
      <c r="Q51" s="140">
        <f t="shared" si="8"/>
        <v>0</v>
      </c>
      <c r="R51" s="140"/>
      <c r="S51" s="140"/>
      <c r="T51" s="140"/>
      <c r="U51" s="138"/>
    </row>
    <row r="52" spans="1:21" ht="17.399999999999999" x14ac:dyDescent="0.3">
      <c r="A52" s="138"/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9"/>
      <c r="P52" s="152"/>
      <c r="Q52" s="140">
        <f t="shared" si="8"/>
        <v>0</v>
      </c>
      <c r="R52" s="140"/>
      <c r="S52" s="140"/>
      <c r="T52" s="140"/>
      <c r="U52" s="138"/>
    </row>
    <row r="53" spans="1:21" ht="17.399999999999999" x14ac:dyDescent="0.3">
      <c r="A53" s="138"/>
      <c r="B53" s="138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9"/>
      <c r="P53" s="152"/>
      <c r="Q53" s="140">
        <f t="shared" si="8"/>
        <v>0</v>
      </c>
      <c r="R53" s="140"/>
      <c r="S53" s="140"/>
      <c r="T53" s="140"/>
      <c r="U53" s="138"/>
    </row>
    <row r="54" spans="1:21" ht="17.399999999999999" x14ac:dyDescent="0.3">
      <c r="A54" s="138"/>
      <c r="B54" s="138"/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9"/>
      <c r="P54" s="152"/>
      <c r="Q54" s="140">
        <f t="shared" si="8"/>
        <v>0</v>
      </c>
      <c r="R54" s="140"/>
      <c r="S54" s="140"/>
      <c r="T54" s="140"/>
      <c r="U54" s="138"/>
    </row>
    <row r="55" spans="1:21" ht="17.399999999999999" x14ac:dyDescent="0.3">
      <c r="A55" s="138"/>
      <c r="B55" s="138"/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9"/>
      <c r="P55" s="152"/>
      <c r="Q55" s="140">
        <f t="shared" si="8"/>
        <v>0</v>
      </c>
      <c r="R55" s="140"/>
      <c r="S55" s="140"/>
      <c r="T55" s="140"/>
      <c r="U55" s="138"/>
    </row>
    <row r="56" spans="1:21" ht="17.399999999999999" x14ac:dyDescent="0.3">
      <c r="A56" s="138"/>
      <c r="B56" s="138"/>
      <c r="C56" s="138"/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9"/>
      <c r="P56" s="152"/>
      <c r="Q56" s="140">
        <f t="shared" ref="Q56" si="9">SUM(R56:T56)</f>
        <v>0</v>
      </c>
      <c r="R56" s="140"/>
      <c r="S56" s="140"/>
      <c r="T56" s="140"/>
      <c r="U56" s="138"/>
    </row>
    <row r="57" spans="1:21" ht="17.399999999999999" x14ac:dyDescent="0.3">
      <c r="A57" s="138"/>
      <c r="B57" s="138"/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9"/>
      <c r="P57" s="152"/>
      <c r="Q57" s="140"/>
      <c r="R57" s="140"/>
      <c r="S57" s="140"/>
      <c r="T57" s="140"/>
      <c r="U57" s="138"/>
    </row>
    <row r="58" spans="1:21" ht="17.399999999999999" x14ac:dyDescent="0.3">
      <c r="A58" s="138"/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9"/>
      <c r="P58" s="138" t="s">
        <v>61</v>
      </c>
      <c r="Q58" s="140">
        <f>SUM(Q49:Q57)</f>
        <v>0</v>
      </c>
      <c r="R58" s="140">
        <f>SUM(R49:R57)</f>
        <v>0</v>
      </c>
      <c r="S58" s="140">
        <f>SUM(S49:S57)</f>
        <v>0</v>
      </c>
      <c r="T58" s="140">
        <f>SUM(T49:T57)</f>
        <v>0</v>
      </c>
      <c r="U58" s="138"/>
    </row>
    <row r="59" spans="1:21" ht="17.399999999999999" x14ac:dyDescent="0.3">
      <c r="A59" s="138"/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9"/>
      <c r="P59" s="138" t="s">
        <v>70</v>
      </c>
      <c r="Q59" s="159">
        <f>SUM(R58:T58)-Q58</f>
        <v>0</v>
      </c>
      <c r="R59" s="159">
        <f>Q58-F10</f>
        <v>0</v>
      </c>
      <c r="S59" s="140"/>
      <c r="T59" s="140"/>
      <c r="U59" s="138"/>
    </row>
    <row r="60" spans="1:21" ht="17.399999999999999" x14ac:dyDescent="0.3">
      <c r="A60" s="138"/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9"/>
      <c r="P60" s="154"/>
      <c r="Q60" s="155"/>
      <c r="R60" s="155"/>
      <c r="S60" s="155"/>
      <c r="T60" s="155"/>
      <c r="U60" s="138"/>
    </row>
    <row r="61" spans="1:21" ht="17.399999999999999" x14ac:dyDescent="0.3">
      <c r="A61" s="138"/>
      <c r="B61" s="138"/>
      <c r="C61" s="138"/>
      <c r="D61" s="138"/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9"/>
      <c r="P61" s="152"/>
      <c r="Q61" s="140">
        <f t="shared" ref="Q61:Q63" si="10">SUM(R61:T61)</f>
        <v>0</v>
      </c>
      <c r="R61" s="140"/>
      <c r="S61" s="140"/>
      <c r="T61" s="140"/>
      <c r="U61" s="138"/>
    </row>
    <row r="62" spans="1:21" ht="17.399999999999999" x14ac:dyDescent="0.3">
      <c r="A62" s="138"/>
      <c r="B62" s="138"/>
      <c r="C62" s="138"/>
      <c r="D62" s="138"/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9"/>
      <c r="P62" s="152"/>
      <c r="Q62" s="140">
        <f t="shared" si="10"/>
        <v>0</v>
      </c>
      <c r="R62" s="140"/>
      <c r="S62" s="140"/>
      <c r="T62" s="140"/>
      <c r="U62" s="138"/>
    </row>
    <row r="63" spans="1:21" ht="17.399999999999999" x14ac:dyDescent="0.3">
      <c r="A63" s="138"/>
      <c r="B63" s="138"/>
      <c r="C63" s="138"/>
      <c r="D63" s="138"/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139"/>
      <c r="P63" s="152"/>
      <c r="Q63" s="140">
        <f t="shared" si="10"/>
        <v>0</v>
      </c>
      <c r="R63" s="140"/>
      <c r="S63" s="140"/>
      <c r="T63" s="140"/>
      <c r="U63" s="138"/>
    </row>
    <row r="64" spans="1:21" ht="17.399999999999999" x14ac:dyDescent="0.3">
      <c r="A64" s="138"/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9"/>
      <c r="P64" s="152"/>
      <c r="Q64" s="140"/>
      <c r="R64" s="140"/>
      <c r="S64" s="140"/>
      <c r="T64" s="140"/>
      <c r="U64" s="138"/>
    </row>
    <row r="65" spans="1:21" ht="17.399999999999999" x14ac:dyDescent="0.3">
      <c r="A65" s="138"/>
      <c r="B65" s="138"/>
      <c r="C65" s="138"/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9"/>
      <c r="P65" s="138" t="s">
        <v>62</v>
      </c>
      <c r="Q65" s="140">
        <f>SUM(Q61:Q64)</f>
        <v>0</v>
      </c>
      <c r="R65" s="140">
        <f>SUM(R61:R64)</f>
        <v>0</v>
      </c>
      <c r="S65" s="140">
        <f>SUM(S61:S64)</f>
        <v>0</v>
      </c>
      <c r="T65" s="140">
        <f>SUM(T61:T64)</f>
        <v>0</v>
      </c>
      <c r="U65" s="138"/>
    </row>
    <row r="66" spans="1:21" ht="17.399999999999999" x14ac:dyDescent="0.3">
      <c r="A66" s="138"/>
      <c r="B66" s="138"/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9"/>
      <c r="P66" s="138" t="s">
        <v>70</v>
      </c>
      <c r="Q66" s="159">
        <f>SUM(R65:T65)-Q65</f>
        <v>0</v>
      </c>
      <c r="R66" s="159">
        <f>Q65-G10</f>
        <v>0</v>
      </c>
      <c r="S66" s="140"/>
      <c r="T66" s="140"/>
      <c r="U66" s="138"/>
    </row>
    <row r="67" spans="1:21" ht="17.399999999999999" x14ac:dyDescent="0.3">
      <c r="A67" s="138"/>
      <c r="B67" s="138"/>
      <c r="C67" s="138"/>
      <c r="D67" s="138"/>
      <c r="E67" s="138"/>
      <c r="F67" s="138"/>
      <c r="G67" s="138"/>
      <c r="H67" s="138"/>
      <c r="I67" s="138"/>
      <c r="J67" s="138"/>
      <c r="K67" s="138"/>
      <c r="L67" s="138"/>
      <c r="M67" s="138"/>
      <c r="N67" s="138"/>
      <c r="O67" s="139"/>
      <c r="P67" s="154"/>
      <c r="Q67" s="155"/>
      <c r="R67" s="155"/>
      <c r="S67" s="155"/>
      <c r="T67" s="155"/>
      <c r="U67" s="138"/>
    </row>
    <row r="68" spans="1:21" ht="17.399999999999999" x14ac:dyDescent="0.3">
      <c r="A68" s="138"/>
      <c r="B68" s="138"/>
      <c r="C68" s="138"/>
      <c r="D68" s="138"/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9"/>
      <c r="P68" s="152"/>
      <c r="Q68" s="140">
        <f>SUM(R68:T68)</f>
        <v>0</v>
      </c>
      <c r="R68" s="140"/>
      <c r="S68" s="140"/>
      <c r="T68" s="140"/>
      <c r="U68" s="138"/>
    </row>
    <row r="69" spans="1:21" ht="17.399999999999999" x14ac:dyDescent="0.3">
      <c r="A69" s="138"/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9"/>
      <c r="P69" s="152"/>
      <c r="Q69" s="140">
        <f t="shared" ref="Q69" si="11">SUM(R69:T69)</f>
        <v>0</v>
      </c>
      <c r="R69" s="140"/>
      <c r="S69" s="140"/>
      <c r="T69" s="140"/>
      <c r="U69" s="138"/>
    </row>
    <row r="70" spans="1:21" ht="17.399999999999999" x14ac:dyDescent="0.3">
      <c r="A70" s="138"/>
      <c r="B70" s="138"/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9"/>
      <c r="P70" s="152"/>
      <c r="Q70" s="140">
        <f>SUM(R70:T70)</f>
        <v>0</v>
      </c>
      <c r="R70" s="140"/>
      <c r="S70" s="140"/>
      <c r="T70" s="140"/>
      <c r="U70" s="158"/>
    </row>
    <row r="71" spans="1:21" ht="17.399999999999999" x14ac:dyDescent="0.3">
      <c r="A71" s="138"/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139"/>
      <c r="P71" s="152"/>
      <c r="Q71" s="140">
        <f t="shared" ref="Q71" si="12">SUM(R71:T71)</f>
        <v>0</v>
      </c>
      <c r="R71" s="140"/>
      <c r="S71" s="140"/>
      <c r="T71" s="140"/>
      <c r="U71" s="138"/>
    </row>
    <row r="72" spans="1:21" ht="17.399999999999999" x14ac:dyDescent="0.3">
      <c r="A72" s="138"/>
      <c r="B72" s="138"/>
      <c r="C72" s="138"/>
      <c r="D72" s="138"/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9"/>
      <c r="P72" s="152"/>
      <c r="Q72" s="140">
        <f t="shared" ref="Q72" si="13">SUM(R72:T72)</f>
        <v>0</v>
      </c>
      <c r="R72" s="140"/>
      <c r="S72" s="140"/>
      <c r="T72" s="140"/>
      <c r="U72" s="138"/>
    </row>
    <row r="73" spans="1:21" ht="17.399999999999999" x14ac:dyDescent="0.3">
      <c r="A73" s="138"/>
      <c r="B73" s="138"/>
      <c r="C73" s="138"/>
      <c r="D73" s="138"/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9"/>
      <c r="P73" s="152"/>
      <c r="Q73" s="140"/>
      <c r="R73" s="140"/>
      <c r="S73" s="140"/>
      <c r="T73" s="140"/>
      <c r="U73" s="138"/>
    </row>
    <row r="74" spans="1:21" ht="17.399999999999999" x14ac:dyDescent="0.3">
      <c r="A74" s="138"/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9"/>
      <c r="P74" s="138" t="s">
        <v>63</v>
      </c>
      <c r="Q74" s="140">
        <f>SUM(Q68:Q73)</f>
        <v>0</v>
      </c>
      <c r="R74" s="140">
        <f>SUM(R68:R73)</f>
        <v>0</v>
      </c>
      <c r="S74" s="140">
        <f>SUM(S68:S73)</f>
        <v>0</v>
      </c>
      <c r="T74" s="140">
        <f>SUM(T68:T73)</f>
        <v>0</v>
      </c>
      <c r="U74" s="138"/>
    </row>
    <row r="75" spans="1:21" ht="17.399999999999999" x14ac:dyDescent="0.3">
      <c r="A75" s="138"/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9"/>
      <c r="P75" s="138" t="s">
        <v>70</v>
      </c>
      <c r="Q75" s="159">
        <f>SUM(R74:T74)-Q74</f>
        <v>0</v>
      </c>
      <c r="R75" s="159">
        <f>Q74-H10</f>
        <v>0</v>
      </c>
      <c r="S75" s="140"/>
      <c r="T75" s="140"/>
      <c r="U75" s="138"/>
    </row>
    <row r="76" spans="1:21" ht="17.399999999999999" x14ac:dyDescent="0.3">
      <c r="A76" s="138"/>
      <c r="B76" s="138"/>
      <c r="C76" s="138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9"/>
      <c r="P76" s="154"/>
      <c r="Q76" s="155"/>
      <c r="R76" s="155"/>
      <c r="S76" s="155"/>
      <c r="T76" s="155"/>
      <c r="U76" s="138"/>
    </row>
    <row r="77" spans="1:21" ht="17.399999999999999" x14ac:dyDescent="0.3">
      <c r="A77" s="138"/>
      <c r="B77" s="138"/>
      <c r="C77" s="138"/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9"/>
      <c r="P77" s="152"/>
      <c r="Q77" s="140">
        <f t="shared" ref="Q77:Q81" si="14">SUM(R77:T77)</f>
        <v>0</v>
      </c>
      <c r="R77" s="140"/>
      <c r="S77" s="140"/>
      <c r="T77" s="140"/>
      <c r="U77" s="138"/>
    </row>
    <row r="78" spans="1:21" ht="17.399999999999999" x14ac:dyDescent="0.3">
      <c r="A78" s="138"/>
      <c r="B78" s="138"/>
      <c r="C78" s="138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9"/>
      <c r="P78" s="152"/>
      <c r="Q78" s="140">
        <f t="shared" si="14"/>
        <v>0</v>
      </c>
      <c r="R78" s="140"/>
      <c r="S78" s="140"/>
      <c r="T78" s="140"/>
      <c r="U78" s="138"/>
    </row>
    <row r="79" spans="1:21" ht="17.399999999999999" x14ac:dyDescent="0.3">
      <c r="A79" s="138"/>
      <c r="B79" s="138"/>
      <c r="C79" s="138"/>
      <c r="D79" s="138"/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9"/>
      <c r="P79" s="152"/>
      <c r="Q79" s="140">
        <f t="shared" si="14"/>
        <v>0</v>
      </c>
      <c r="R79" s="140"/>
      <c r="S79" s="140"/>
      <c r="T79" s="140"/>
      <c r="U79" s="138"/>
    </row>
    <row r="80" spans="1:21" ht="17.399999999999999" x14ac:dyDescent="0.3">
      <c r="A80" s="138"/>
      <c r="B80" s="138"/>
      <c r="C80" s="138"/>
      <c r="D80" s="138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9"/>
      <c r="P80" s="152"/>
      <c r="Q80" s="140">
        <f t="shared" si="14"/>
        <v>0</v>
      </c>
      <c r="R80" s="140"/>
      <c r="S80" s="140"/>
      <c r="T80" s="140"/>
      <c r="U80" s="138"/>
    </row>
    <row r="81" spans="1:21" ht="17.399999999999999" x14ac:dyDescent="0.3">
      <c r="A81" s="138"/>
      <c r="B81" s="138"/>
      <c r="C81" s="138"/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9"/>
      <c r="P81" s="152"/>
      <c r="Q81" s="140">
        <f t="shared" si="14"/>
        <v>0</v>
      </c>
      <c r="R81" s="140"/>
      <c r="S81" s="140"/>
      <c r="T81" s="140"/>
      <c r="U81" s="138"/>
    </row>
    <row r="82" spans="1:21" ht="17.399999999999999" x14ac:dyDescent="0.3">
      <c r="A82" s="138"/>
      <c r="B82" s="138"/>
      <c r="C82" s="138"/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9"/>
      <c r="P82" s="152"/>
      <c r="Q82" s="140"/>
      <c r="R82" s="140"/>
      <c r="S82" s="140"/>
      <c r="T82" s="140"/>
      <c r="U82" s="138"/>
    </row>
    <row r="83" spans="1:21" ht="17.399999999999999" x14ac:dyDescent="0.3">
      <c r="A83" s="138"/>
      <c r="B83" s="138"/>
      <c r="C83" s="138"/>
      <c r="D83" s="138"/>
      <c r="E83" s="138"/>
      <c r="F83" s="138"/>
      <c r="G83" s="138"/>
      <c r="H83" s="138"/>
      <c r="I83" s="138"/>
      <c r="J83" s="138"/>
      <c r="K83" s="138"/>
      <c r="L83" s="138"/>
      <c r="M83" s="138"/>
      <c r="N83" s="138"/>
      <c r="O83" s="139"/>
      <c r="P83" s="138" t="s">
        <v>64</v>
      </c>
      <c r="Q83" s="140">
        <f>SUM(Q77:Q82)</f>
        <v>0</v>
      </c>
      <c r="R83" s="140">
        <f>SUM(R77:R82)</f>
        <v>0</v>
      </c>
      <c r="S83" s="140">
        <f>SUM(S77:S82)</f>
        <v>0</v>
      </c>
      <c r="T83" s="140">
        <f>SUM(T77:T82)</f>
        <v>0</v>
      </c>
      <c r="U83" s="138"/>
    </row>
    <row r="84" spans="1:21" ht="17.399999999999999" x14ac:dyDescent="0.3">
      <c r="A84" s="138"/>
      <c r="B84" s="138"/>
      <c r="C84" s="138"/>
      <c r="D84" s="138"/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9"/>
      <c r="P84" s="138" t="s">
        <v>70</v>
      </c>
      <c r="Q84" s="159">
        <f>SUM(R83:T83)-Q83</f>
        <v>0</v>
      </c>
      <c r="R84" s="159">
        <f>Q83-I10</f>
        <v>0</v>
      </c>
      <c r="S84" s="140"/>
      <c r="T84" s="140"/>
      <c r="U84" s="138"/>
    </row>
    <row r="85" spans="1:21" ht="17.399999999999999" x14ac:dyDescent="0.3">
      <c r="A85" s="138"/>
      <c r="B85" s="138"/>
      <c r="C85" s="138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9"/>
      <c r="P85" s="154"/>
      <c r="Q85" s="155"/>
      <c r="R85" s="155"/>
      <c r="S85" s="155"/>
      <c r="T85" s="155"/>
      <c r="U85" s="138"/>
    </row>
    <row r="86" spans="1:21" ht="17.399999999999999" x14ac:dyDescent="0.3">
      <c r="A86" s="138"/>
      <c r="B86" s="138"/>
      <c r="C86" s="138"/>
      <c r="D86" s="138"/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9"/>
      <c r="P86" s="152"/>
      <c r="Q86" s="140">
        <f>SUM(R86:T86)</f>
        <v>0</v>
      </c>
      <c r="R86" s="140"/>
      <c r="S86" s="140"/>
      <c r="T86" s="140"/>
      <c r="U86" s="138"/>
    </row>
    <row r="87" spans="1:21" ht="17.399999999999999" x14ac:dyDescent="0.3">
      <c r="A87" s="138"/>
      <c r="B87" s="138"/>
      <c r="C87" s="138"/>
      <c r="D87" s="138"/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9"/>
      <c r="P87" s="152"/>
      <c r="Q87" s="140">
        <f>SUM(R87:T87)</f>
        <v>0</v>
      </c>
      <c r="R87" s="140"/>
      <c r="S87" s="140"/>
      <c r="T87" s="140"/>
      <c r="U87" s="138"/>
    </row>
    <row r="88" spans="1:21" ht="17.399999999999999" x14ac:dyDescent="0.3">
      <c r="A88" s="138"/>
      <c r="B88" s="138"/>
      <c r="C88" s="138"/>
      <c r="D88" s="138"/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9"/>
      <c r="P88" s="152"/>
      <c r="Q88" s="140"/>
      <c r="R88" s="140"/>
      <c r="S88" s="140"/>
      <c r="T88" s="140"/>
      <c r="U88" s="138"/>
    </row>
    <row r="89" spans="1:21" ht="17.399999999999999" x14ac:dyDescent="0.3">
      <c r="A89" s="138"/>
      <c r="B89" s="138"/>
      <c r="C89" s="138"/>
      <c r="D89" s="138"/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9"/>
      <c r="P89" s="138" t="s">
        <v>65</v>
      </c>
      <c r="Q89" s="140">
        <f>SUM(Q86:Q88)</f>
        <v>0</v>
      </c>
      <c r="R89" s="140">
        <f>SUM(R86:R88)</f>
        <v>0</v>
      </c>
      <c r="S89" s="140">
        <f>SUM(S86:S88)</f>
        <v>0</v>
      </c>
      <c r="T89" s="140">
        <f>SUM(T86:T88)</f>
        <v>0</v>
      </c>
      <c r="U89" s="138"/>
    </row>
    <row r="90" spans="1:21" ht="17.399999999999999" x14ac:dyDescent="0.3">
      <c r="A90" s="138"/>
      <c r="B90" s="138"/>
      <c r="C90" s="138"/>
      <c r="D90" s="138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9"/>
      <c r="P90" s="138" t="s">
        <v>70</v>
      </c>
      <c r="Q90" s="159">
        <f>SUM(R89:T89)-Q89</f>
        <v>0</v>
      </c>
      <c r="R90" s="159">
        <f>Q89-J10</f>
        <v>0</v>
      </c>
      <c r="S90" s="140"/>
      <c r="T90" s="140"/>
      <c r="U90" s="138"/>
    </row>
    <row r="91" spans="1:21" ht="17.399999999999999" x14ac:dyDescent="0.3">
      <c r="A91" s="138"/>
      <c r="B91" s="138"/>
      <c r="C91" s="138"/>
      <c r="D91" s="138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9"/>
      <c r="P91" s="154"/>
      <c r="Q91" s="155"/>
      <c r="R91" s="155"/>
      <c r="S91" s="155"/>
      <c r="T91" s="155"/>
      <c r="U91" s="138"/>
    </row>
    <row r="92" spans="1:21" ht="17.399999999999999" x14ac:dyDescent="0.3">
      <c r="A92" s="138"/>
      <c r="B92" s="138"/>
      <c r="C92" s="138"/>
      <c r="D92" s="138"/>
      <c r="E92" s="138"/>
      <c r="F92" s="138"/>
      <c r="G92" s="138"/>
      <c r="H92" s="138"/>
      <c r="I92" s="138"/>
      <c r="J92" s="138"/>
      <c r="K92" s="138"/>
      <c r="L92" s="138"/>
      <c r="M92" s="138"/>
      <c r="N92" s="138"/>
      <c r="O92" s="139"/>
      <c r="P92" s="152"/>
      <c r="Q92" s="140">
        <f>SUM(R92:T92)</f>
        <v>0</v>
      </c>
      <c r="R92" s="140"/>
      <c r="S92" s="140"/>
      <c r="T92" s="140"/>
      <c r="U92" s="138"/>
    </row>
    <row r="93" spans="1:21" ht="17.399999999999999" x14ac:dyDescent="0.3">
      <c r="A93" s="138"/>
      <c r="B93" s="138"/>
      <c r="C93" s="138"/>
      <c r="D93" s="138"/>
      <c r="E93" s="138"/>
      <c r="F93" s="138"/>
      <c r="G93" s="138"/>
      <c r="H93" s="138"/>
      <c r="I93" s="138"/>
      <c r="J93" s="138"/>
      <c r="K93" s="138"/>
      <c r="L93" s="138"/>
      <c r="M93" s="138"/>
      <c r="N93" s="138"/>
      <c r="O93" s="139"/>
      <c r="P93" s="152"/>
      <c r="Q93" s="140"/>
      <c r="R93" s="140"/>
      <c r="S93" s="140"/>
      <c r="T93" s="140"/>
      <c r="U93" s="138"/>
    </row>
    <row r="94" spans="1:21" ht="17.399999999999999" x14ac:dyDescent="0.3">
      <c r="A94" s="138"/>
      <c r="B94" s="138"/>
      <c r="C94" s="138"/>
      <c r="D94" s="138"/>
      <c r="E94" s="138"/>
      <c r="F94" s="138"/>
      <c r="G94" s="138"/>
      <c r="H94" s="138"/>
      <c r="I94" s="138"/>
      <c r="J94" s="138"/>
      <c r="K94" s="138"/>
      <c r="L94" s="138"/>
      <c r="M94" s="138"/>
      <c r="N94" s="138"/>
      <c r="O94" s="139"/>
      <c r="P94" s="138" t="s">
        <v>66</v>
      </c>
      <c r="Q94" s="140">
        <f>SUM(Q92:Q93)</f>
        <v>0</v>
      </c>
      <c r="R94" s="140">
        <f>SUM(R92:R93)</f>
        <v>0</v>
      </c>
      <c r="S94" s="140">
        <f>SUM(S92:S93)</f>
        <v>0</v>
      </c>
      <c r="T94" s="140">
        <f>SUM(T92:T93)</f>
        <v>0</v>
      </c>
      <c r="U94" s="138"/>
    </row>
    <row r="95" spans="1:21" ht="17.399999999999999" x14ac:dyDescent="0.3">
      <c r="A95" s="138"/>
      <c r="B95" s="138"/>
      <c r="C95" s="138"/>
      <c r="D95" s="138"/>
      <c r="E95" s="138"/>
      <c r="F95" s="138"/>
      <c r="G95" s="138"/>
      <c r="H95" s="138"/>
      <c r="I95" s="138"/>
      <c r="J95" s="138"/>
      <c r="K95" s="138"/>
      <c r="L95" s="138"/>
      <c r="M95" s="138"/>
      <c r="N95" s="138"/>
      <c r="O95" s="139"/>
      <c r="P95" s="138" t="s">
        <v>70</v>
      </c>
      <c r="Q95" s="159">
        <f>SUM(R94:T94)-Q94</f>
        <v>0</v>
      </c>
      <c r="R95" s="159">
        <f>Q94-K10</f>
        <v>0</v>
      </c>
      <c r="S95" s="140"/>
      <c r="T95" s="140"/>
      <c r="U95" s="138"/>
    </row>
    <row r="96" spans="1:21" ht="17.399999999999999" x14ac:dyDescent="0.3">
      <c r="A96" s="138"/>
      <c r="B96" s="138"/>
      <c r="C96" s="138"/>
      <c r="D96" s="138"/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9"/>
      <c r="P96" s="154"/>
      <c r="Q96" s="155"/>
      <c r="R96" s="155"/>
      <c r="S96" s="155"/>
      <c r="T96" s="155"/>
      <c r="U96" s="138"/>
    </row>
    <row r="97" spans="1:21" ht="17.399999999999999" x14ac:dyDescent="0.3">
      <c r="A97" s="138"/>
      <c r="B97" s="138"/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9"/>
      <c r="P97" s="152"/>
      <c r="Q97" s="140">
        <f>SUM(R97:T97)</f>
        <v>0</v>
      </c>
      <c r="R97" s="140"/>
      <c r="S97" s="140"/>
      <c r="T97" s="140"/>
      <c r="U97" s="138"/>
    </row>
    <row r="98" spans="1:21" ht="17.399999999999999" x14ac:dyDescent="0.3">
      <c r="A98" s="138"/>
      <c r="B98" s="138"/>
      <c r="C98" s="138"/>
      <c r="D98" s="138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9"/>
      <c r="P98" s="152"/>
      <c r="Q98" s="140">
        <f>SUM(R98:T98)</f>
        <v>0</v>
      </c>
      <c r="R98" s="140"/>
      <c r="S98" s="140"/>
      <c r="T98" s="140"/>
      <c r="U98" s="138"/>
    </row>
    <row r="99" spans="1:21" ht="17.399999999999999" x14ac:dyDescent="0.3">
      <c r="A99" s="138"/>
      <c r="B99" s="138"/>
      <c r="C99" s="138"/>
      <c r="D99" s="138"/>
      <c r="E99" s="138"/>
      <c r="F99" s="138"/>
      <c r="G99" s="138"/>
      <c r="H99" s="138"/>
      <c r="I99" s="138"/>
      <c r="J99" s="138"/>
      <c r="K99" s="138"/>
      <c r="L99" s="138"/>
      <c r="M99" s="138"/>
      <c r="N99" s="138"/>
      <c r="O99" s="139"/>
      <c r="P99" s="152"/>
      <c r="Q99" s="140"/>
      <c r="R99" s="140"/>
      <c r="S99" s="140"/>
      <c r="T99" s="140"/>
      <c r="U99" s="138"/>
    </row>
    <row r="100" spans="1:21" ht="17.399999999999999" x14ac:dyDescent="0.3">
      <c r="A100" s="138"/>
      <c r="B100" s="138"/>
      <c r="C100" s="138"/>
      <c r="D100" s="138"/>
      <c r="E100" s="138"/>
      <c r="F100" s="138"/>
      <c r="G100" s="138"/>
      <c r="H100" s="138"/>
      <c r="I100" s="138"/>
      <c r="J100" s="138"/>
      <c r="K100" s="138"/>
      <c r="L100" s="138"/>
      <c r="M100" s="138"/>
      <c r="N100" s="138"/>
      <c r="O100" s="139"/>
      <c r="P100" s="138" t="s">
        <v>67</v>
      </c>
      <c r="Q100" s="140">
        <f>SUM(Q97:Q99)</f>
        <v>0</v>
      </c>
      <c r="R100" s="140">
        <f>SUM(R97:R99)</f>
        <v>0</v>
      </c>
      <c r="S100" s="140">
        <f>SUM(S97:S99)</f>
        <v>0</v>
      </c>
      <c r="T100" s="140">
        <f>SUM(T97:T99)</f>
        <v>0</v>
      </c>
      <c r="U100" s="138"/>
    </row>
    <row r="101" spans="1:21" ht="17.399999999999999" x14ac:dyDescent="0.3">
      <c r="A101" s="138"/>
      <c r="B101" s="138"/>
      <c r="C101" s="138"/>
      <c r="D101" s="138"/>
      <c r="E101" s="138"/>
      <c r="F101" s="138"/>
      <c r="G101" s="138"/>
      <c r="H101" s="138"/>
      <c r="I101" s="138"/>
      <c r="J101" s="138"/>
      <c r="K101" s="138"/>
      <c r="L101" s="138"/>
      <c r="M101" s="138"/>
      <c r="N101" s="138"/>
      <c r="O101" s="139"/>
      <c r="P101" s="138" t="s">
        <v>70</v>
      </c>
      <c r="Q101" s="159">
        <f>SUM(R100:T100)-Q100</f>
        <v>0</v>
      </c>
      <c r="R101" s="159">
        <f>Q100-L10</f>
        <v>0</v>
      </c>
      <c r="S101" s="140"/>
      <c r="T101" s="140"/>
      <c r="U101" s="138"/>
    </row>
    <row r="102" spans="1:21" ht="17.399999999999999" x14ac:dyDescent="0.3">
      <c r="A102" s="138"/>
      <c r="B102" s="138"/>
      <c r="C102" s="138"/>
      <c r="D102" s="138"/>
      <c r="E102" s="138"/>
      <c r="F102" s="138"/>
      <c r="G102" s="138"/>
      <c r="H102" s="138"/>
      <c r="I102" s="138"/>
      <c r="J102" s="138"/>
      <c r="K102" s="138"/>
      <c r="L102" s="138"/>
      <c r="M102" s="138"/>
      <c r="N102" s="138"/>
      <c r="O102" s="139"/>
      <c r="P102" s="154"/>
      <c r="Q102" s="155"/>
      <c r="R102" s="155"/>
      <c r="S102" s="155"/>
      <c r="T102" s="155"/>
      <c r="U102" s="138"/>
    </row>
    <row r="103" spans="1:21" ht="17.399999999999999" x14ac:dyDescent="0.3">
      <c r="A103" s="138"/>
      <c r="B103" s="138"/>
      <c r="C103" s="138"/>
      <c r="D103" s="138"/>
      <c r="E103" s="138"/>
      <c r="F103" s="138"/>
      <c r="G103" s="138"/>
      <c r="H103" s="138"/>
      <c r="I103" s="138"/>
      <c r="J103" s="138"/>
      <c r="K103" s="138"/>
      <c r="L103" s="138"/>
      <c r="M103" s="138"/>
      <c r="N103" s="138"/>
      <c r="O103" s="139"/>
      <c r="P103" s="152"/>
      <c r="Q103" s="140">
        <f>SUM(R103:T103)</f>
        <v>0</v>
      </c>
      <c r="R103" s="140"/>
      <c r="S103" s="140"/>
      <c r="T103" s="140"/>
      <c r="U103" s="138"/>
    </row>
    <row r="104" spans="1:21" ht="17.399999999999999" x14ac:dyDescent="0.3">
      <c r="A104" s="138"/>
      <c r="B104" s="138"/>
      <c r="C104" s="138"/>
      <c r="D104" s="138"/>
      <c r="E104" s="138"/>
      <c r="F104" s="138"/>
      <c r="G104" s="138"/>
      <c r="H104" s="138"/>
      <c r="I104" s="138"/>
      <c r="J104" s="138"/>
      <c r="K104" s="138"/>
      <c r="L104" s="138"/>
      <c r="M104" s="138"/>
      <c r="N104" s="138"/>
      <c r="O104" s="139"/>
      <c r="P104" s="152"/>
      <c r="Q104" s="140"/>
      <c r="R104" s="140"/>
      <c r="S104" s="140"/>
      <c r="T104" s="140"/>
      <c r="U104" s="138"/>
    </row>
    <row r="105" spans="1:21" ht="17.399999999999999" x14ac:dyDescent="0.3">
      <c r="A105" s="138"/>
      <c r="B105" s="138"/>
      <c r="C105" s="138"/>
      <c r="D105" s="138"/>
      <c r="E105" s="138"/>
      <c r="F105" s="138"/>
      <c r="G105" s="138"/>
      <c r="H105" s="138"/>
      <c r="I105" s="138"/>
      <c r="J105" s="138"/>
      <c r="K105" s="138"/>
      <c r="L105" s="138"/>
      <c r="M105" s="138"/>
      <c r="N105" s="138"/>
      <c r="O105" s="139"/>
      <c r="P105" s="138" t="s">
        <v>68</v>
      </c>
      <c r="Q105" s="140">
        <f>SUM(Q103:Q104)</f>
        <v>0</v>
      </c>
      <c r="R105" s="140">
        <f>SUM(R103:R104)</f>
        <v>0</v>
      </c>
      <c r="S105" s="140">
        <f>SUM(S103:S104)</f>
        <v>0</v>
      </c>
      <c r="T105" s="140">
        <f>SUM(T103:T104)</f>
        <v>0</v>
      </c>
      <c r="U105" s="138"/>
    </row>
    <row r="106" spans="1:21" ht="17.399999999999999" x14ac:dyDescent="0.3">
      <c r="A106" s="138"/>
      <c r="B106" s="138"/>
      <c r="C106" s="138"/>
      <c r="D106" s="138"/>
      <c r="E106" s="138"/>
      <c r="F106" s="138"/>
      <c r="G106" s="138"/>
      <c r="H106" s="138"/>
      <c r="I106" s="138"/>
      <c r="J106" s="138"/>
      <c r="K106" s="138"/>
      <c r="L106" s="138"/>
      <c r="M106" s="138"/>
      <c r="N106" s="138"/>
      <c r="O106" s="139"/>
      <c r="P106" s="138" t="s">
        <v>70</v>
      </c>
      <c r="Q106" s="159">
        <f>SUM(R105:T105)-Q105</f>
        <v>0</v>
      </c>
      <c r="R106" s="159">
        <f>Q105-M10</f>
        <v>0</v>
      </c>
      <c r="S106" s="140"/>
      <c r="T106" s="140"/>
      <c r="U106" s="138"/>
    </row>
    <row r="107" spans="1:21" ht="17.399999999999999" x14ac:dyDescent="0.3">
      <c r="A107" s="138"/>
      <c r="B107" s="138"/>
      <c r="C107" s="138"/>
      <c r="D107" s="138"/>
      <c r="E107" s="138"/>
      <c r="F107" s="138"/>
      <c r="G107" s="138"/>
      <c r="H107" s="138"/>
      <c r="I107" s="138"/>
      <c r="J107" s="138"/>
      <c r="K107" s="138"/>
      <c r="L107" s="138"/>
      <c r="M107" s="138"/>
      <c r="N107" s="138"/>
      <c r="O107" s="139"/>
      <c r="P107" s="154"/>
      <c r="Q107" s="155"/>
      <c r="R107" s="155"/>
      <c r="S107" s="155"/>
      <c r="T107" s="155"/>
      <c r="U107" s="138"/>
    </row>
    <row r="108" spans="1:21" ht="17.399999999999999" x14ac:dyDescent="0.3">
      <c r="A108" s="138"/>
      <c r="B108" s="138"/>
      <c r="C108" s="138"/>
      <c r="D108" s="138"/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9"/>
      <c r="P108" s="152"/>
      <c r="Q108" s="140">
        <f t="shared" ref="Q108:Q116" si="15">SUM(R108:T108)</f>
        <v>0</v>
      </c>
      <c r="R108" s="140"/>
      <c r="S108" s="140"/>
      <c r="T108" s="140"/>
      <c r="U108" s="138"/>
    </row>
    <row r="109" spans="1:21" ht="17.399999999999999" x14ac:dyDescent="0.3">
      <c r="A109" s="138"/>
      <c r="B109" s="138"/>
      <c r="C109" s="138"/>
      <c r="D109" s="138"/>
      <c r="E109" s="138"/>
      <c r="F109" s="138"/>
      <c r="G109" s="138"/>
      <c r="H109" s="138"/>
      <c r="I109" s="138"/>
      <c r="J109" s="138"/>
      <c r="K109" s="138"/>
      <c r="L109" s="138"/>
      <c r="M109" s="138"/>
      <c r="N109" s="138"/>
      <c r="O109" s="139"/>
      <c r="P109" s="152"/>
      <c r="Q109" s="140">
        <f t="shared" si="15"/>
        <v>0</v>
      </c>
      <c r="R109" s="140"/>
      <c r="S109" s="140"/>
      <c r="T109" s="140"/>
      <c r="U109" s="138"/>
    </row>
    <row r="110" spans="1:21" ht="17.399999999999999" x14ac:dyDescent="0.3">
      <c r="A110" s="138"/>
      <c r="B110" s="138"/>
      <c r="C110" s="138"/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139"/>
      <c r="P110" s="152"/>
      <c r="Q110" s="140">
        <f t="shared" si="15"/>
        <v>0</v>
      </c>
      <c r="R110" s="140"/>
      <c r="S110" s="140"/>
      <c r="T110" s="140"/>
      <c r="U110" s="138"/>
    </row>
    <row r="111" spans="1:21" ht="17.399999999999999" x14ac:dyDescent="0.3">
      <c r="A111" s="138"/>
      <c r="B111" s="138"/>
      <c r="C111" s="138"/>
      <c r="D111" s="138"/>
      <c r="E111" s="138"/>
      <c r="F111" s="138"/>
      <c r="G111" s="138"/>
      <c r="H111" s="138"/>
      <c r="I111" s="138"/>
      <c r="J111" s="138"/>
      <c r="K111" s="138"/>
      <c r="L111" s="138"/>
      <c r="M111" s="138"/>
      <c r="N111" s="138"/>
      <c r="O111" s="139"/>
      <c r="P111" s="152"/>
      <c r="Q111" s="140">
        <f t="shared" si="15"/>
        <v>0</v>
      </c>
      <c r="R111" s="140"/>
      <c r="S111" s="140"/>
      <c r="T111" s="140"/>
      <c r="U111" s="138"/>
    </row>
    <row r="112" spans="1:21" ht="17.399999999999999" x14ac:dyDescent="0.3">
      <c r="A112" s="138"/>
      <c r="B112" s="138"/>
      <c r="C112" s="138"/>
      <c r="D112" s="138"/>
      <c r="E112" s="138"/>
      <c r="F112" s="138"/>
      <c r="G112" s="138"/>
      <c r="H112" s="138"/>
      <c r="I112" s="138"/>
      <c r="J112" s="138"/>
      <c r="K112" s="138"/>
      <c r="L112" s="138"/>
      <c r="M112" s="138"/>
      <c r="N112" s="138"/>
      <c r="O112" s="139"/>
      <c r="P112" s="152"/>
      <c r="Q112" s="140">
        <f t="shared" si="15"/>
        <v>0</v>
      </c>
      <c r="R112" s="140"/>
      <c r="S112" s="140"/>
      <c r="T112" s="140"/>
      <c r="U112" s="138"/>
    </row>
    <row r="113" spans="1:21" ht="17.399999999999999" x14ac:dyDescent="0.3">
      <c r="A113" s="138"/>
      <c r="B113" s="138"/>
      <c r="C113" s="138"/>
      <c r="D113" s="138"/>
      <c r="E113" s="138"/>
      <c r="F113" s="138"/>
      <c r="G113" s="138"/>
      <c r="H113" s="138"/>
      <c r="I113" s="138"/>
      <c r="J113" s="138"/>
      <c r="K113" s="138"/>
      <c r="L113" s="138"/>
      <c r="M113" s="138"/>
      <c r="N113" s="138"/>
      <c r="O113" s="139"/>
      <c r="P113" s="152"/>
      <c r="Q113" s="140">
        <f t="shared" si="15"/>
        <v>0</v>
      </c>
      <c r="R113" s="140"/>
      <c r="S113" s="140"/>
      <c r="T113" s="140"/>
      <c r="U113" s="138"/>
    </row>
    <row r="114" spans="1:21" ht="17.399999999999999" x14ac:dyDescent="0.3">
      <c r="A114" s="138"/>
      <c r="B114" s="138"/>
      <c r="C114" s="138"/>
      <c r="D114" s="138"/>
      <c r="E114" s="138"/>
      <c r="F114" s="138"/>
      <c r="G114" s="138"/>
      <c r="H114" s="138"/>
      <c r="I114" s="138"/>
      <c r="J114" s="138"/>
      <c r="K114" s="138"/>
      <c r="L114" s="138"/>
      <c r="M114" s="138"/>
      <c r="N114" s="138"/>
      <c r="O114" s="139"/>
      <c r="P114" s="152"/>
      <c r="Q114" s="140">
        <f t="shared" si="15"/>
        <v>0</v>
      </c>
      <c r="R114" s="140"/>
      <c r="S114" s="140"/>
      <c r="T114" s="140"/>
      <c r="U114" s="138"/>
    </row>
    <row r="115" spans="1:21" ht="17.399999999999999" x14ac:dyDescent="0.3">
      <c r="A115" s="138"/>
      <c r="B115" s="138"/>
      <c r="C115" s="138"/>
      <c r="D115" s="138"/>
      <c r="E115" s="138"/>
      <c r="F115" s="138"/>
      <c r="G115" s="138"/>
      <c r="H115" s="138"/>
      <c r="I115" s="138"/>
      <c r="J115" s="138"/>
      <c r="K115" s="138"/>
      <c r="L115" s="138"/>
      <c r="M115" s="138"/>
      <c r="N115" s="138"/>
      <c r="O115" s="139"/>
      <c r="P115" s="152"/>
      <c r="Q115" s="140">
        <f t="shared" si="15"/>
        <v>0</v>
      </c>
      <c r="R115" s="140"/>
      <c r="S115" s="140"/>
      <c r="T115" s="140"/>
      <c r="U115" s="138"/>
    </row>
    <row r="116" spans="1:21" ht="17.399999999999999" x14ac:dyDescent="0.3">
      <c r="A116" s="138"/>
      <c r="B116" s="138"/>
      <c r="C116" s="138"/>
      <c r="D116" s="138"/>
      <c r="E116" s="138"/>
      <c r="F116" s="138"/>
      <c r="G116" s="138"/>
      <c r="H116" s="138"/>
      <c r="I116" s="138"/>
      <c r="J116" s="138"/>
      <c r="K116" s="138"/>
      <c r="L116" s="138"/>
      <c r="M116" s="138"/>
      <c r="N116" s="138"/>
      <c r="O116" s="139"/>
      <c r="P116" s="152"/>
      <c r="Q116" s="140">
        <f t="shared" si="15"/>
        <v>0</v>
      </c>
      <c r="R116" s="140"/>
      <c r="S116" s="140"/>
      <c r="T116" s="140"/>
      <c r="U116" s="138"/>
    </row>
    <row r="117" spans="1:21" ht="17.399999999999999" x14ac:dyDescent="0.3">
      <c r="A117" s="138"/>
      <c r="B117" s="138"/>
      <c r="C117" s="138"/>
      <c r="D117" s="138"/>
      <c r="E117" s="138"/>
      <c r="F117" s="138"/>
      <c r="G117" s="138"/>
      <c r="H117" s="138"/>
      <c r="I117" s="138"/>
      <c r="J117" s="138"/>
      <c r="K117" s="138"/>
      <c r="L117" s="138"/>
      <c r="M117" s="138"/>
      <c r="N117" s="138"/>
      <c r="O117" s="139"/>
      <c r="P117" s="152"/>
      <c r="Q117" s="140"/>
      <c r="R117" s="140"/>
      <c r="S117" s="140"/>
      <c r="T117" s="140"/>
      <c r="U117" s="138"/>
    </row>
    <row r="118" spans="1:21" ht="17.399999999999999" x14ac:dyDescent="0.3">
      <c r="A118" s="138"/>
      <c r="B118" s="138"/>
      <c r="C118" s="138"/>
      <c r="D118" s="138"/>
      <c r="E118" s="138"/>
      <c r="F118" s="138"/>
      <c r="G118" s="138"/>
      <c r="H118" s="138"/>
      <c r="I118" s="138"/>
      <c r="J118" s="138"/>
      <c r="K118" s="138"/>
      <c r="L118" s="138"/>
      <c r="M118" s="138"/>
      <c r="N118" s="138"/>
      <c r="O118" s="139"/>
      <c r="P118" s="138" t="s">
        <v>69</v>
      </c>
      <c r="Q118" s="140">
        <f>SUM(Q108:Q117)</f>
        <v>0</v>
      </c>
      <c r="R118" s="140">
        <f>SUM(R108:R117)</f>
        <v>0</v>
      </c>
      <c r="S118" s="140">
        <f>SUM(S108:S117)</f>
        <v>0</v>
      </c>
      <c r="T118" s="140">
        <f>SUM(T108:T117)</f>
        <v>0</v>
      </c>
      <c r="U118" s="138"/>
    </row>
    <row r="119" spans="1:21" ht="17.399999999999999" x14ac:dyDescent="0.3">
      <c r="A119" s="138"/>
      <c r="B119" s="138"/>
      <c r="C119" s="138"/>
      <c r="D119" s="138"/>
      <c r="E119" s="138"/>
      <c r="F119" s="138"/>
      <c r="G119" s="138"/>
      <c r="H119" s="138"/>
      <c r="I119" s="138"/>
      <c r="J119" s="138"/>
      <c r="K119" s="138"/>
      <c r="L119" s="138"/>
      <c r="M119" s="138"/>
      <c r="N119" s="138"/>
      <c r="O119" s="139"/>
      <c r="P119" s="138" t="s">
        <v>70</v>
      </c>
      <c r="Q119" s="159">
        <f>SUM(R118:T118)-Q118</f>
        <v>0</v>
      </c>
      <c r="R119" s="159">
        <f>Q118-N10</f>
        <v>0</v>
      </c>
      <c r="S119" s="140"/>
      <c r="T119" s="140"/>
      <c r="U119" s="138"/>
    </row>
    <row r="120" spans="1:21" ht="17.399999999999999" x14ac:dyDescent="0.3">
      <c r="A120" s="138"/>
      <c r="B120" s="138"/>
      <c r="C120" s="138"/>
      <c r="D120" s="138"/>
      <c r="E120" s="138"/>
      <c r="F120" s="138"/>
      <c r="G120" s="138"/>
      <c r="H120" s="138"/>
      <c r="I120" s="138"/>
      <c r="J120" s="138"/>
      <c r="K120" s="138"/>
      <c r="L120" s="138"/>
      <c r="M120" s="138"/>
      <c r="N120" s="138"/>
      <c r="O120" s="138"/>
      <c r="P120" s="138"/>
      <c r="Q120" s="159"/>
      <c r="R120" s="159"/>
      <c r="S120" s="140"/>
      <c r="T120" s="140"/>
      <c r="U120" s="138"/>
    </row>
    <row r="121" spans="1:21" ht="17.399999999999999" x14ac:dyDescent="0.3">
      <c r="A121" s="138"/>
      <c r="B121" s="138"/>
      <c r="C121" s="138"/>
      <c r="D121" s="138"/>
      <c r="E121" s="138"/>
      <c r="F121" s="138"/>
      <c r="G121" s="138"/>
      <c r="H121" s="138"/>
      <c r="I121" s="138"/>
      <c r="J121" s="138"/>
      <c r="K121" s="138"/>
      <c r="L121" s="138"/>
      <c r="M121" s="138"/>
      <c r="N121" s="138"/>
      <c r="O121" s="138"/>
      <c r="P121" s="160" t="s">
        <v>71</v>
      </c>
    </row>
    <row r="122" spans="1:21" ht="17.399999999999999" x14ac:dyDescent="0.3">
      <c r="A122" s="138"/>
      <c r="B122" s="138"/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8"/>
    </row>
    <row r="123" spans="1:21" ht="17.399999999999999" x14ac:dyDescent="0.3">
      <c r="A123" s="138"/>
      <c r="B123" s="138"/>
      <c r="C123" s="138"/>
      <c r="D123" s="138"/>
      <c r="E123" s="138"/>
      <c r="F123" s="138"/>
      <c r="G123" s="138"/>
      <c r="H123" s="138"/>
      <c r="I123" s="138"/>
      <c r="J123" s="138"/>
      <c r="K123" s="138"/>
      <c r="L123" s="138"/>
      <c r="M123" s="138"/>
      <c r="N123" s="138"/>
      <c r="O123" s="138"/>
    </row>
    <row r="124" spans="1:21" ht="17.399999999999999" x14ac:dyDescent="0.3">
      <c r="A124" s="138"/>
      <c r="B124" s="138"/>
      <c r="C124" s="138"/>
      <c r="D124" s="138"/>
      <c r="E124" s="138"/>
      <c r="F124" s="138"/>
      <c r="G124" s="138"/>
      <c r="H124" s="138"/>
      <c r="I124" s="138"/>
      <c r="J124" s="138"/>
      <c r="K124" s="138"/>
      <c r="L124" s="138"/>
      <c r="M124" s="138"/>
      <c r="N124" s="138"/>
      <c r="O124" s="138"/>
      <c r="P124" s="144"/>
      <c r="Q124" s="140"/>
      <c r="R124" s="140"/>
      <c r="S124" s="140"/>
      <c r="T124" s="140"/>
      <c r="U124" s="138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3BB48-EF0E-0749-BECA-2332CE171FD0}">
  <dimension ref="A1:Z105"/>
  <sheetViews>
    <sheetView workbookViewId="0">
      <pane ySplit="1" topLeftCell="A25" activePane="bottomLeft" state="frozen"/>
      <selection activeCell="B1" sqref="B1"/>
      <selection pane="bottomLeft" activeCell="AA19" sqref="AA19"/>
    </sheetView>
  </sheetViews>
  <sheetFormatPr defaultColWidth="11.19921875" defaultRowHeight="15.6" x14ac:dyDescent="0.3"/>
  <cols>
    <col min="1" max="1" width="39.5" customWidth="1"/>
    <col min="2" max="7" width="12.796875" customWidth="1"/>
    <col min="8" max="8" width="12.69921875" customWidth="1"/>
    <col min="9" max="14" width="12.796875" customWidth="1"/>
    <col min="16" max="16" width="18.19921875" customWidth="1"/>
    <col min="17" max="17" width="14" customWidth="1"/>
    <col min="18" max="21" width="16.796875" customWidth="1"/>
    <col min="22" max="22" width="18.19921875" customWidth="1"/>
    <col min="23" max="24" width="16.796875" customWidth="1"/>
  </cols>
  <sheetData>
    <row r="1" spans="1:26" ht="36" x14ac:dyDescent="0.4">
      <c r="A1" s="137" t="s">
        <v>72</v>
      </c>
      <c r="B1" s="161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62"/>
      <c r="P1" s="142" t="s">
        <v>73</v>
      </c>
      <c r="Q1" s="142" t="s">
        <v>43</v>
      </c>
      <c r="R1" s="163" t="s">
        <v>74</v>
      </c>
      <c r="S1" s="163" t="s">
        <v>75</v>
      </c>
      <c r="T1" s="177" t="s">
        <v>84</v>
      </c>
      <c r="U1" s="151" t="s">
        <v>76</v>
      </c>
      <c r="V1" s="151" t="s">
        <v>77</v>
      </c>
      <c r="W1" s="151" t="s">
        <v>20</v>
      </c>
      <c r="X1" s="163" t="s">
        <v>78</v>
      </c>
      <c r="Y1" s="151" t="s">
        <v>79</v>
      </c>
      <c r="Z1" s="138"/>
    </row>
    <row r="2" spans="1:26" ht="17.399999999999999" x14ac:dyDescent="0.3">
      <c r="A2" s="142"/>
      <c r="B2" s="148" t="s">
        <v>88</v>
      </c>
      <c r="C2" s="142" t="s">
        <v>44</v>
      </c>
      <c r="D2" s="142" t="s">
        <v>45</v>
      </c>
      <c r="E2" s="142" t="s">
        <v>46</v>
      </c>
      <c r="F2" s="142" t="s">
        <v>47</v>
      </c>
      <c r="G2" s="142" t="s">
        <v>48</v>
      </c>
      <c r="H2" s="142" t="s">
        <v>49</v>
      </c>
      <c r="I2" s="142" t="s">
        <v>50</v>
      </c>
      <c r="J2" s="142" t="s">
        <v>51</v>
      </c>
      <c r="K2" s="142" t="s">
        <v>52</v>
      </c>
      <c r="L2" s="142" t="s">
        <v>53</v>
      </c>
      <c r="M2" s="142" t="s">
        <v>54</v>
      </c>
      <c r="N2" s="142" t="s">
        <v>55</v>
      </c>
      <c r="O2" s="162"/>
      <c r="P2" s="144">
        <v>44931</v>
      </c>
      <c r="Q2" s="140">
        <f t="shared" ref="Q2:Q7" si="0">SUM(R2:X2)</f>
        <v>3007.99</v>
      </c>
      <c r="R2" s="140"/>
      <c r="S2" s="140"/>
      <c r="T2" s="140">
        <v>3007.99</v>
      </c>
      <c r="U2" s="140"/>
      <c r="V2" s="140"/>
      <c r="W2" s="140"/>
      <c r="X2" s="140"/>
      <c r="Y2" s="138" t="s">
        <v>93</v>
      </c>
      <c r="Z2" s="138"/>
    </row>
    <row r="3" spans="1:26" ht="17.399999999999999" x14ac:dyDescent="0.3">
      <c r="A3" s="142"/>
      <c r="B3" s="148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62"/>
      <c r="P3" s="144">
        <v>44931</v>
      </c>
      <c r="Q3" s="140">
        <f t="shared" si="0"/>
        <v>3.7</v>
      </c>
      <c r="R3" s="140"/>
      <c r="S3" s="140"/>
      <c r="T3" s="140"/>
      <c r="U3" s="140"/>
      <c r="V3" s="140"/>
      <c r="W3" s="140"/>
      <c r="X3" s="140">
        <v>3.7</v>
      </c>
      <c r="Y3" s="138" t="s">
        <v>102</v>
      </c>
      <c r="Z3" s="138"/>
    </row>
    <row r="4" spans="1:26" ht="17.399999999999999" x14ac:dyDescent="0.3">
      <c r="A4" s="77" t="s">
        <v>14</v>
      </c>
      <c r="B4" s="161">
        <f>SUM(C4:N4)</f>
        <v>0</v>
      </c>
      <c r="C4" s="149">
        <f>R10</f>
        <v>0</v>
      </c>
      <c r="D4" s="149">
        <f>R21</f>
        <v>0</v>
      </c>
      <c r="E4" s="149">
        <f>R29</f>
        <v>0</v>
      </c>
      <c r="F4" s="149">
        <f>R39</f>
        <v>0</v>
      </c>
      <c r="G4" s="149">
        <f>R46</f>
        <v>0</v>
      </c>
      <c r="H4" s="149">
        <f>R53</f>
        <v>0</v>
      </c>
      <c r="I4" s="149">
        <f>R62</f>
        <v>0</v>
      </c>
      <c r="J4" s="149">
        <f>R69</f>
        <v>0</v>
      </c>
      <c r="K4" s="149">
        <f>R74</f>
        <v>0</v>
      </c>
      <c r="L4" s="138"/>
      <c r="M4" s="149">
        <f>R92</f>
        <v>0</v>
      </c>
      <c r="N4" s="157">
        <f>R103</f>
        <v>0</v>
      </c>
      <c r="O4" s="162"/>
      <c r="P4" s="144">
        <v>44942</v>
      </c>
      <c r="Q4" s="140">
        <f t="shared" si="0"/>
        <v>1015.88</v>
      </c>
      <c r="R4" s="140"/>
      <c r="S4" s="140"/>
      <c r="T4" s="140">
        <v>293.38</v>
      </c>
      <c r="U4" s="140">
        <v>722.5</v>
      </c>
      <c r="V4" s="140"/>
      <c r="W4" s="140"/>
      <c r="X4" s="140"/>
      <c r="Y4" s="138" t="s">
        <v>117</v>
      </c>
      <c r="Z4" s="138"/>
    </row>
    <row r="5" spans="1:26" ht="17.399999999999999" x14ac:dyDescent="0.3">
      <c r="A5" s="77" t="s">
        <v>15</v>
      </c>
      <c r="B5" s="161">
        <f t="shared" ref="B5:B6" si="1">SUM(C5:N5)</f>
        <v>0</v>
      </c>
      <c r="C5" s="138"/>
      <c r="D5" s="138"/>
      <c r="E5" s="149">
        <f>S29</f>
        <v>0</v>
      </c>
      <c r="F5" s="138"/>
      <c r="G5" s="149">
        <f>S46</f>
        <v>0</v>
      </c>
      <c r="H5" s="149">
        <f>S53</f>
        <v>0</v>
      </c>
      <c r="J5" s="149"/>
      <c r="K5" s="138"/>
      <c r="M5" s="138"/>
      <c r="N5" s="138"/>
      <c r="O5" s="162"/>
      <c r="P5" s="144">
        <v>44939</v>
      </c>
      <c r="Q5" s="140">
        <f t="shared" si="0"/>
        <v>3.7</v>
      </c>
      <c r="R5" s="140"/>
      <c r="S5" s="140"/>
      <c r="T5" s="140"/>
      <c r="U5" s="140"/>
      <c r="V5" s="140"/>
      <c r="W5" s="140"/>
      <c r="X5" s="140">
        <v>3.7</v>
      </c>
      <c r="Y5" s="138" t="s">
        <v>102</v>
      </c>
      <c r="Z5" s="138"/>
    </row>
    <row r="6" spans="1:26" ht="17.399999999999999" x14ac:dyDescent="0.3">
      <c r="A6" s="77" t="s">
        <v>16</v>
      </c>
      <c r="B6" s="161">
        <f t="shared" si="1"/>
        <v>3788.25</v>
      </c>
      <c r="C6" s="149">
        <f>T10</f>
        <v>3301.37</v>
      </c>
      <c r="D6" s="149">
        <f>T21</f>
        <v>486.88</v>
      </c>
      <c r="E6" s="149">
        <f>T29</f>
        <v>0</v>
      </c>
      <c r="F6" s="149">
        <f>T39</f>
        <v>0</v>
      </c>
      <c r="G6" s="149">
        <f>T46</f>
        <v>0</v>
      </c>
      <c r="H6" s="149">
        <f>T53</f>
        <v>0</v>
      </c>
      <c r="I6" s="149">
        <f>T62</f>
        <v>0</v>
      </c>
      <c r="J6" s="149">
        <f>T69</f>
        <v>0</v>
      </c>
      <c r="K6" s="149">
        <f>T74</f>
        <v>0</v>
      </c>
      <c r="L6" s="149">
        <f>T81</f>
        <v>0</v>
      </c>
      <c r="M6" s="149">
        <f>T92</f>
        <v>0</v>
      </c>
      <c r="N6" s="149">
        <f>T103</f>
        <v>0</v>
      </c>
      <c r="O6" s="162"/>
      <c r="P6" s="144">
        <v>44950</v>
      </c>
      <c r="Q6" s="140">
        <f t="shared" si="0"/>
        <v>10.3</v>
      </c>
      <c r="R6" s="140"/>
      <c r="S6" s="140"/>
      <c r="T6" s="140"/>
      <c r="U6" s="140"/>
      <c r="V6" s="140"/>
      <c r="W6" s="140"/>
      <c r="X6" s="140">
        <v>10.3</v>
      </c>
      <c r="Y6" s="138" t="s">
        <v>102</v>
      </c>
      <c r="Z6" s="138"/>
    </row>
    <row r="7" spans="1:26" ht="17.399999999999999" x14ac:dyDescent="0.3">
      <c r="A7" s="77" t="s">
        <v>17</v>
      </c>
      <c r="B7" s="161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62"/>
      <c r="P7" s="144">
        <v>44956</v>
      </c>
      <c r="Q7" s="140">
        <f t="shared" si="0"/>
        <v>4.8899999999999997</v>
      </c>
      <c r="R7" s="153"/>
      <c r="S7" s="153"/>
      <c r="T7" s="140"/>
      <c r="U7" s="153"/>
      <c r="V7" s="153"/>
      <c r="W7" s="153"/>
      <c r="X7" s="153">
        <v>4.8899999999999997</v>
      </c>
      <c r="Y7" s="138" t="s">
        <v>102</v>
      </c>
      <c r="Z7" s="138"/>
    </row>
    <row r="8" spans="1:26" ht="17.399999999999999" x14ac:dyDescent="0.3">
      <c r="A8" s="164" t="s">
        <v>18</v>
      </c>
      <c r="B8" s="161">
        <f t="shared" ref="B8:B11" si="2">SUM(C8:N8)</f>
        <v>2036.87</v>
      </c>
      <c r="C8" s="149">
        <f>U10</f>
        <v>722.5</v>
      </c>
      <c r="D8" s="149">
        <f>U21</f>
        <v>1314.37</v>
      </c>
      <c r="E8" s="149">
        <f>U29</f>
        <v>0</v>
      </c>
      <c r="F8" s="149">
        <f>U39</f>
        <v>0</v>
      </c>
      <c r="G8" s="149">
        <f>U46</f>
        <v>0</v>
      </c>
      <c r="H8" s="149">
        <f>U53</f>
        <v>0</v>
      </c>
      <c r="I8" s="149">
        <f>U62</f>
        <v>0</v>
      </c>
      <c r="J8" s="149">
        <f>U69</f>
        <v>0</v>
      </c>
      <c r="K8" s="149">
        <f>U74</f>
        <v>0</v>
      </c>
      <c r="L8" s="149">
        <f>U81</f>
        <v>0</v>
      </c>
      <c r="M8" s="149">
        <f>U92</f>
        <v>0</v>
      </c>
      <c r="N8" s="149">
        <f>U103</f>
        <v>0</v>
      </c>
      <c r="O8" s="162"/>
      <c r="P8" s="144">
        <v>44956</v>
      </c>
      <c r="Q8" s="140" t="s">
        <v>21</v>
      </c>
      <c r="X8" s="140"/>
      <c r="Y8" s="138" t="s">
        <v>115</v>
      </c>
      <c r="Z8" s="138"/>
    </row>
    <row r="9" spans="1:26" ht="17.399999999999999" x14ac:dyDescent="0.3">
      <c r="A9" s="164" t="s">
        <v>19</v>
      </c>
      <c r="B9" s="161">
        <f t="shared" si="2"/>
        <v>230</v>
      </c>
      <c r="C9" s="149">
        <f>V10</f>
        <v>0</v>
      </c>
      <c r="D9" s="149">
        <f>V21</f>
        <v>230</v>
      </c>
      <c r="E9" s="149">
        <f>V29</f>
        <v>0</v>
      </c>
      <c r="F9" s="138"/>
      <c r="G9" s="138"/>
      <c r="H9" s="138"/>
      <c r="I9" s="138"/>
      <c r="J9" s="138"/>
      <c r="K9" s="138"/>
      <c r="L9" s="138"/>
      <c r="M9" s="138"/>
      <c r="N9" s="157"/>
      <c r="O9" s="162"/>
      <c r="Z9" s="138"/>
    </row>
    <row r="10" spans="1:26" ht="17.399999999999999" x14ac:dyDescent="0.3">
      <c r="A10" s="164" t="s">
        <v>20</v>
      </c>
      <c r="B10" s="161">
        <f t="shared" si="2"/>
        <v>0</v>
      </c>
      <c r="C10" s="138"/>
      <c r="D10" s="138"/>
      <c r="E10" s="138"/>
      <c r="F10" s="138"/>
      <c r="G10" s="149">
        <f>W46</f>
        <v>0</v>
      </c>
      <c r="H10" s="149"/>
      <c r="I10" s="138"/>
      <c r="J10" s="138"/>
      <c r="K10" s="138"/>
      <c r="L10" s="149">
        <f>W81</f>
        <v>0</v>
      </c>
      <c r="M10" s="138"/>
      <c r="N10" s="157"/>
      <c r="O10" s="162"/>
      <c r="P10" s="142" t="s">
        <v>57</v>
      </c>
      <c r="Q10" s="140">
        <f>SUM(R10:X10)</f>
        <v>4046.46</v>
      </c>
      <c r="R10" s="140">
        <f t="shared" ref="R10:X10" si="3">SUM(R2:R9)</f>
        <v>0</v>
      </c>
      <c r="S10" s="140">
        <f t="shared" si="3"/>
        <v>0</v>
      </c>
      <c r="T10" s="140">
        <f t="shared" si="3"/>
        <v>3301.37</v>
      </c>
      <c r="U10" s="140">
        <f t="shared" si="3"/>
        <v>722.5</v>
      </c>
      <c r="V10" s="140">
        <f t="shared" si="3"/>
        <v>0</v>
      </c>
      <c r="W10" s="140">
        <f t="shared" si="3"/>
        <v>0</v>
      </c>
      <c r="X10" s="140">
        <f t="shared" si="3"/>
        <v>22.590000000000003</v>
      </c>
      <c r="Y10" s="138"/>
      <c r="Z10" s="138"/>
    </row>
    <row r="11" spans="1:26" ht="17.399999999999999" x14ac:dyDescent="0.3">
      <c r="A11" s="164" t="s">
        <v>22</v>
      </c>
      <c r="B11" s="161">
        <f t="shared" si="2"/>
        <v>51</v>
      </c>
      <c r="C11" s="149">
        <f>X10</f>
        <v>22.590000000000003</v>
      </c>
      <c r="D11" s="149">
        <f>X21</f>
        <v>28.41</v>
      </c>
      <c r="E11" s="149">
        <f>X29</f>
        <v>0</v>
      </c>
      <c r="F11" s="149">
        <f>X39</f>
        <v>0</v>
      </c>
      <c r="G11" s="149">
        <f>X46</f>
        <v>0</v>
      </c>
      <c r="H11" s="149">
        <f>X53</f>
        <v>0</v>
      </c>
      <c r="I11" s="149">
        <f>X62</f>
        <v>0</v>
      </c>
      <c r="J11" s="149">
        <f>X69</f>
        <v>0</v>
      </c>
      <c r="K11" s="149">
        <f>X74</f>
        <v>0</v>
      </c>
      <c r="L11" s="149">
        <f>X81</f>
        <v>0</v>
      </c>
      <c r="M11" s="149">
        <f>X92</f>
        <v>0</v>
      </c>
      <c r="N11" s="167">
        <f>X103</f>
        <v>0</v>
      </c>
      <c r="O11" s="162"/>
      <c r="P11" s="142" t="s">
        <v>70</v>
      </c>
      <c r="Q11" s="159">
        <f>(Q10)-SUM(Q2:Q9)</f>
        <v>0</v>
      </c>
      <c r="R11" s="159">
        <f>Q10-C14</f>
        <v>0</v>
      </c>
      <c r="S11" s="140"/>
      <c r="T11" s="140"/>
      <c r="U11" s="140"/>
      <c r="V11" s="140"/>
      <c r="W11" s="140"/>
      <c r="X11" s="140"/>
      <c r="Y11" s="138"/>
      <c r="Z11" s="138"/>
    </row>
    <row r="12" spans="1:26" ht="17.399999999999999" x14ac:dyDescent="0.3">
      <c r="A12" s="168" t="s">
        <v>80</v>
      </c>
      <c r="B12" s="169">
        <f t="shared" ref="B12:N12" si="4">SUM(B8:B11)</f>
        <v>2317.87</v>
      </c>
      <c r="C12" s="170">
        <f t="shared" si="4"/>
        <v>745.09</v>
      </c>
      <c r="D12" s="170">
        <f t="shared" si="4"/>
        <v>1572.78</v>
      </c>
      <c r="E12" s="170">
        <f t="shared" si="4"/>
        <v>0</v>
      </c>
      <c r="F12" s="170">
        <f t="shared" si="4"/>
        <v>0</v>
      </c>
      <c r="G12" s="170">
        <f t="shared" si="4"/>
        <v>0</v>
      </c>
      <c r="H12" s="170">
        <f t="shared" si="4"/>
        <v>0</v>
      </c>
      <c r="I12" s="170">
        <f t="shared" si="4"/>
        <v>0</v>
      </c>
      <c r="J12" s="170">
        <f t="shared" si="4"/>
        <v>0</v>
      </c>
      <c r="K12" s="170">
        <f t="shared" si="4"/>
        <v>0</v>
      </c>
      <c r="L12" s="170">
        <f t="shared" si="4"/>
        <v>0</v>
      </c>
      <c r="M12" s="170">
        <f t="shared" si="4"/>
        <v>0</v>
      </c>
      <c r="N12" s="170">
        <f t="shared" si="4"/>
        <v>0</v>
      </c>
      <c r="O12" s="162"/>
      <c r="P12" s="165"/>
      <c r="Q12" s="166"/>
      <c r="R12" s="166"/>
      <c r="S12" s="166"/>
      <c r="T12" s="155"/>
      <c r="U12" s="166"/>
      <c r="V12" s="166"/>
      <c r="W12" s="166"/>
      <c r="X12" s="166"/>
      <c r="Y12" s="166"/>
      <c r="Z12" s="138"/>
    </row>
    <row r="13" spans="1:26" ht="18" thickBot="1" x14ac:dyDescent="0.35">
      <c r="A13" s="145"/>
      <c r="B13" s="171"/>
      <c r="C13" s="172"/>
      <c r="D13" s="172"/>
      <c r="E13" s="173"/>
      <c r="F13" s="172"/>
      <c r="G13" s="172"/>
      <c r="H13" s="172"/>
      <c r="I13" s="172"/>
      <c r="J13" s="172"/>
      <c r="K13" s="172"/>
      <c r="L13" s="172"/>
      <c r="M13" s="172"/>
      <c r="N13" s="172"/>
      <c r="O13" s="162"/>
      <c r="P13" s="144">
        <v>44959</v>
      </c>
      <c r="Q13" s="140">
        <f>SUM(R13:X13)</f>
        <v>200</v>
      </c>
      <c r="R13" s="140"/>
      <c r="S13" s="140"/>
      <c r="T13" s="140"/>
      <c r="U13" s="140">
        <v>200</v>
      </c>
      <c r="V13" s="140"/>
      <c r="W13" s="140"/>
      <c r="X13" s="140"/>
      <c r="Y13" s="138" t="s">
        <v>118</v>
      </c>
      <c r="Z13" s="138"/>
    </row>
    <row r="14" spans="1:26" ht="18" thickTop="1" x14ac:dyDescent="0.3">
      <c r="A14" s="156" t="s">
        <v>24</v>
      </c>
      <c r="B14" s="188">
        <f>SUM(C14:N14)</f>
        <v>6106.12</v>
      </c>
      <c r="C14" s="174">
        <f t="shared" ref="C14:N14" si="5">SUM(C4:C11)</f>
        <v>4046.46</v>
      </c>
      <c r="D14" s="174">
        <f t="shared" si="5"/>
        <v>2059.66</v>
      </c>
      <c r="E14" s="174">
        <f t="shared" si="5"/>
        <v>0</v>
      </c>
      <c r="F14" s="174">
        <f t="shared" si="5"/>
        <v>0</v>
      </c>
      <c r="G14" s="174">
        <f t="shared" si="5"/>
        <v>0</v>
      </c>
      <c r="H14" s="174">
        <f t="shared" si="5"/>
        <v>0</v>
      </c>
      <c r="I14" s="174">
        <f t="shared" si="5"/>
        <v>0</v>
      </c>
      <c r="J14" s="174">
        <f t="shared" si="5"/>
        <v>0</v>
      </c>
      <c r="K14" s="174">
        <f t="shared" si="5"/>
        <v>0</v>
      </c>
      <c r="L14" s="174">
        <f t="shared" si="5"/>
        <v>0</v>
      </c>
      <c r="M14" s="174">
        <f t="shared" si="5"/>
        <v>0</v>
      </c>
      <c r="N14" s="174">
        <f t="shared" si="5"/>
        <v>0</v>
      </c>
      <c r="O14" s="162"/>
      <c r="P14" s="144">
        <v>44960</v>
      </c>
      <c r="Q14" s="140">
        <f>SUM(R14:X14)</f>
        <v>230</v>
      </c>
      <c r="R14" s="140"/>
      <c r="S14" s="140"/>
      <c r="T14" s="140"/>
      <c r="U14" s="140"/>
      <c r="V14" s="140">
        <v>230</v>
      </c>
      <c r="W14" s="140"/>
      <c r="X14" s="140"/>
      <c r="Y14" s="138" t="s">
        <v>119</v>
      </c>
      <c r="Z14" s="138"/>
    </row>
    <row r="15" spans="1:26" ht="18" x14ac:dyDescent="0.35">
      <c r="A15" s="151"/>
      <c r="B15" s="161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62"/>
      <c r="P15" s="144">
        <v>44964</v>
      </c>
      <c r="Q15" s="140">
        <f>SUM(R15:X15)</f>
        <v>1411.25</v>
      </c>
      <c r="R15" s="140"/>
      <c r="S15" s="140"/>
      <c r="T15" s="140">
        <v>486.88</v>
      </c>
      <c r="U15" s="140">
        <v>924.37</v>
      </c>
      <c r="V15" s="140"/>
      <c r="W15" s="140"/>
      <c r="X15" s="140"/>
      <c r="Y15" s="183" t="s">
        <v>117</v>
      </c>
    </row>
    <row r="16" spans="1:26" ht="21" x14ac:dyDescent="0.4">
      <c r="A16" s="183" t="s">
        <v>81</v>
      </c>
      <c r="B16" s="186">
        <f>B14-SUM(B4:B11)</f>
        <v>0</v>
      </c>
      <c r="C16" s="185"/>
      <c r="O16" s="162"/>
      <c r="P16" s="144">
        <v>44971</v>
      </c>
      <c r="Q16" s="140">
        <f t="shared" ref="Q16" si="6">SUM(R16:X16)</f>
        <v>28.41</v>
      </c>
      <c r="R16" s="140"/>
      <c r="S16" s="140"/>
      <c r="T16" s="140"/>
      <c r="U16" s="140"/>
      <c r="V16" s="140"/>
      <c r="W16" s="140"/>
      <c r="X16" s="140">
        <v>28.41</v>
      </c>
      <c r="Y16" s="138" t="s">
        <v>102</v>
      </c>
      <c r="Z16" s="138"/>
    </row>
    <row r="17" spans="1:26" ht="17.399999999999999" x14ac:dyDescent="0.3">
      <c r="O17" s="162"/>
      <c r="P17" s="144">
        <v>44972</v>
      </c>
      <c r="Q17" s="140">
        <f t="shared" ref="Q17:Q19" si="7">SUM(R17:X17)</f>
        <v>190</v>
      </c>
      <c r="R17" s="140"/>
      <c r="S17" s="138"/>
      <c r="T17" s="140"/>
      <c r="U17" s="140">
        <v>190</v>
      </c>
      <c r="V17" s="138"/>
      <c r="W17" s="138"/>
      <c r="X17" s="140"/>
      <c r="Y17" s="138" t="s">
        <v>121</v>
      </c>
      <c r="Z17" s="138"/>
    </row>
    <row r="18" spans="1:26" ht="21" x14ac:dyDescent="0.4">
      <c r="A18" s="183"/>
      <c r="B18" s="186"/>
      <c r="C18" s="185"/>
      <c r="O18" s="162"/>
      <c r="P18" s="144"/>
      <c r="Q18" s="140">
        <f t="shared" si="7"/>
        <v>0</v>
      </c>
      <c r="R18" s="140"/>
      <c r="S18" s="138"/>
      <c r="T18" s="140"/>
      <c r="U18" s="140"/>
      <c r="V18" s="138"/>
      <c r="W18" s="138"/>
      <c r="X18" s="140"/>
      <c r="Y18" s="138"/>
      <c r="Z18" s="138"/>
    </row>
    <row r="19" spans="1:26" ht="21" x14ac:dyDescent="0.4">
      <c r="A19" s="183"/>
      <c r="B19" s="184"/>
      <c r="C19" s="185"/>
      <c r="O19" s="162"/>
      <c r="P19" s="144"/>
      <c r="Q19" s="140">
        <f t="shared" si="7"/>
        <v>0</v>
      </c>
      <c r="R19" s="140"/>
      <c r="S19" s="138"/>
      <c r="T19" s="140"/>
      <c r="U19" s="140"/>
      <c r="V19" s="138"/>
      <c r="W19" s="138"/>
      <c r="X19" s="140"/>
      <c r="Y19" s="138"/>
      <c r="Z19" s="138"/>
    </row>
    <row r="20" spans="1:26" ht="21" x14ac:dyDescent="0.4">
      <c r="A20" s="183"/>
      <c r="B20" s="184"/>
      <c r="C20" s="185"/>
      <c r="N20" s="189"/>
      <c r="O20" s="162"/>
      <c r="P20" s="144"/>
      <c r="Q20" s="140"/>
      <c r="R20" s="140"/>
      <c r="S20" s="138"/>
      <c r="T20" s="140"/>
      <c r="U20" s="140"/>
      <c r="V20" s="138"/>
      <c r="W20" s="138"/>
      <c r="X20" s="140"/>
      <c r="Y20" s="138"/>
      <c r="Z20" s="138"/>
    </row>
    <row r="21" spans="1:26" ht="21" x14ac:dyDescent="0.4">
      <c r="A21" s="183"/>
      <c r="B21" s="184"/>
      <c r="C21" s="185"/>
      <c r="O21" s="162"/>
      <c r="P21" s="142" t="s">
        <v>59</v>
      </c>
      <c r="Q21" s="140">
        <f>SUM(R21:X21)</f>
        <v>2059.66</v>
      </c>
      <c r="R21" s="140">
        <f t="shared" ref="R21:X21" si="8">SUM(R13:R20)</f>
        <v>0</v>
      </c>
      <c r="S21" s="140">
        <f t="shared" si="8"/>
        <v>0</v>
      </c>
      <c r="T21" s="140">
        <f t="shared" si="8"/>
        <v>486.88</v>
      </c>
      <c r="U21" s="140">
        <f t="shared" si="8"/>
        <v>1314.37</v>
      </c>
      <c r="V21" s="140">
        <f t="shared" si="8"/>
        <v>230</v>
      </c>
      <c r="W21" s="140">
        <f t="shared" si="8"/>
        <v>0</v>
      </c>
      <c r="X21" s="140">
        <f t="shared" si="8"/>
        <v>28.41</v>
      </c>
      <c r="Y21" s="138"/>
      <c r="Z21" s="138"/>
    </row>
    <row r="22" spans="1:26" ht="21" x14ac:dyDescent="0.4">
      <c r="A22" s="183"/>
      <c r="B22" s="184"/>
      <c r="C22" s="185"/>
      <c r="O22" s="162"/>
      <c r="P22" s="142" t="s">
        <v>70</v>
      </c>
      <c r="Q22" s="159">
        <f>(Q21)-SUM(Q13:Q20)</f>
        <v>0</v>
      </c>
      <c r="R22" s="159">
        <f>Q21-D14</f>
        <v>0</v>
      </c>
      <c r="S22" s="140"/>
      <c r="T22" s="140"/>
      <c r="U22" s="140"/>
      <c r="V22" s="140"/>
      <c r="W22" s="140"/>
      <c r="X22" s="140"/>
      <c r="Y22" s="138"/>
      <c r="Z22" s="138"/>
    </row>
    <row r="23" spans="1:26" ht="21" x14ac:dyDescent="0.4">
      <c r="A23" s="185"/>
      <c r="B23" s="185"/>
      <c r="C23" s="185"/>
      <c r="O23" s="162"/>
      <c r="P23" s="165"/>
      <c r="Q23" s="166"/>
      <c r="R23" s="166"/>
      <c r="S23" s="166"/>
      <c r="T23" s="155"/>
      <c r="U23" s="166"/>
      <c r="V23" s="166"/>
      <c r="W23" s="166"/>
      <c r="X23" s="166"/>
      <c r="Y23" s="166"/>
      <c r="Z23" s="138"/>
    </row>
    <row r="24" spans="1:26" ht="17.399999999999999" x14ac:dyDescent="0.3">
      <c r="B24" s="175"/>
      <c r="O24" s="162"/>
      <c r="P24" s="144"/>
      <c r="Q24" s="140">
        <f>SUM(R24:X24)</f>
        <v>0</v>
      </c>
      <c r="R24" s="140"/>
      <c r="S24" s="140"/>
      <c r="T24" s="140"/>
      <c r="U24" s="140"/>
      <c r="V24" s="140"/>
      <c r="W24" s="140"/>
      <c r="X24" s="140"/>
      <c r="Y24" s="138"/>
      <c r="Z24" s="138"/>
    </row>
    <row r="25" spans="1:26" ht="17.399999999999999" x14ac:dyDescent="0.3">
      <c r="B25" s="175"/>
      <c r="O25" s="162"/>
      <c r="P25" s="144"/>
      <c r="Q25" s="140">
        <f>SUM(R25:X25)</f>
        <v>0</v>
      </c>
      <c r="R25" s="140"/>
      <c r="S25" s="140"/>
      <c r="T25" s="140"/>
      <c r="U25" s="140"/>
      <c r="V25" s="140"/>
      <c r="W25" s="140"/>
      <c r="X25" s="140"/>
      <c r="Y25" s="138"/>
      <c r="Z25" s="138"/>
    </row>
    <row r="26" spans="1:26" ht="17.399999999999999" x14ac:dyDescent="0.3">
      <c r="B26" s="175"/>
      <c r="O26" s="162"/>
      <c r="P26" s="144"/>
      <c r="Q26" s="140">
        <f>SUM(R26:X26)</f>
        <v>0</v>
      </c>
      <c r="U26" s="140"/>
      <c r="X26" s="140"/>
      <c r="Y26" s="138"/>
      <c r="Z26" s="138"/>
    </row>
    <row r="27" spans="1:26" ht="17.399999999999999" x14ac:dyDescent="0.3">
      <c r="B27" s="175"/>
      <c r="O27" s="162"/>
      <c r="P27" s="144"/>
      <c r="Q27" s="140">
        <f>SUM(R27:X27)</f>
        <v>0</v>
      </c>
      <c r="U27" s="140"/>
      <c r="Y27" s="138"/>
      <c r="Z27" s="138"/>
    </row>
    <row r="28" spans="1:26" ht="17.399999999999999" x14ac:dyDescent="0.3">
      <c r="B28" s="175"/>
      <c r="O28" s="162"/>
      <c r="P28" s="142"/>
      <c r="Q28" s="138"/>
      <c r="R28" s="138"/>
      <c r="S28" s="138"/>
      <c r="T28" s="140"/>
      <c r="U28" s="138"/>
      <c r="V28" s="138"/>
      <c r="W28" s="138"/>
      <c r="X28" s="138"/>
      <c r="Y28" s="138"/>
      <c r="Z28" s="138"/>
    </row>
    <row r="29" spans="1:26" ht="17.399999999999999" x14ac:dyDescent="0.3">
      <c r="B29" s="175"/>
      <c r="O29" s="162"/>
      <c r="P29" s="142" t="s">
        <v>60</v>
      </c>
      <c r="Q29" s="140">
        <f>SUM(R29:X29)</f>
        <v>0</v>
      </c>
      <c r="R29" s="140">
        <f t="shared" ref="R29:X29" si="9">SUM(R24:R28)</f>
        <v>0</v>
      </c>
      <c r="S29" s="140">
        <f t="shared" si="9"/>
        <v>0</v>
      </c>
      <c r="T29" s="140">
        <f t="shared" si="9"/>
        <v>0</v>
      </c>
      <c r="U29" s="140">
        <f t="shared" si="9"/>
        <v>0</v>
      </c>
      <c r="V29" s="140">
        <f t="shared" si="9"/>
        <v>0</v>
      </c>
      <c r="W29" s="140">
        <f t="shared" si="9"/>
        <v>0</v>
      </c>
      <c r="X29" s="140">
        <f t="shared" si="9"/>
        <v>0</v>
      </c>
      <c r="Y29" s="138"/>
      <c r="Z29" s="138"/>
    </row>
    <row r="30" spans="1:26" ht="17.399999999999999" x14ac:dyDescent="0.3">
      <c r="B30" s="175"/>
      <c r="O30" s="162"/>
      <c r="P30" s="142" t="s">
        <v>70</v>
      </c>
      <c r="Q30" s="159">
        <f>(Q29)-SUM(Q24:Q28)</f>
        <v>0</v>
      </c>
      <c r="R30" s="159">
        <f>Q29-E14</f>
        <v>0</v>
      </c>
      <c r="S30" s="140"/>
      <c r="T30" s="140"/>
      <c r="U30" s="140"/>
      <c r="V30" s="140"/>
      <c r="W30" s="140"/>
      <c r="X30" s="140"/>
      <c r="Y30" s="138"/>
      <c r="Z30" s="138"/>
    </row>
    <row r="31" spans="1:26" ht="17.399999999999999" x14ac:dyDescent="0.3">
      <c r="B31" s="175"/>
      <c r="O31" s="162"/>
      <c r="P31" s="165"/>
      <c r="Q31" s="166"/>
      <c r="R31" s="166"/>
      <c r="S31" s="166"/>
      <c r="T31" s="155"/>
      <c r="U31" s="166"/>
      <c r="V31" s="166"/>
      <c r="W31" s="166"/>
      <c r="X31" s="166"/>
      <c r="Y31" s="166"/>
      <c r="Z31" s="138"/>
    </row>
    <row r="32" spans="1:26" ht="17.399999999999999" x14ac:dyDescent="0.3">
      <c r="B32" s="175"/>
      <c r="O32" s="162"/>
      <c r="P32" s="144"/>
      <c r="Q32" s="140">
        <f>SUM(R32:X32)</f>
        <v>0</v>
      </c>
      <c r="R32" s="140"/>
      <c r="S32" s="140"/>
      <c r="T32" s="140"/>
      <c r="U32" s="140"/>
      <c r="V32" s="140"/>
      <c r="W32" s="140"/>
      <c r="X32" s="140"/>
      <c r="Y32" s="138"/>
      <c r="Z32" s="138"/>
    </row>
    <row r="33" spans="2:26" ht="17.399999999999999" x14ac:dyDescent="0.3">
      <c r="B33" s="175"/>
      <c r="O33" s="162"/>
      <c r="P33" s="144"/>
      <c r="Q33" s="140">
        <f t="shared" ref="Q33:Q37" si="10">SUM(R33:X33)</f>
        <v>0</v>
      </c>
      <c r="R33" s="140"/>
      <c r="S33" s="140"/>
      <c r="T33" s="140"/>
      <c r="U33" s="140"/>
      <c r="V33" s="140"/>
      <c r="W33" s="140"/>
      <c r="X33" s="140"/>
      <c r="Y33" s="138"/>
      <c r="Z33" s="138"/>
    </row>
    <row r="34" spans="2:26" ht="17.399999999999999" x14ac:dyDescent="0.3">
      <c r="B34" s="175"/>
      <c r="O34" s="162"/>
      <c r="P34" s="144"/>
      <c r="Q34" s="140">
        <f t="shared" si="10"/>
        <v>0</v>
      </c>
      <c r="R34" s="140"/>
      <c r="S34" s="140"/>
      <c r="T34" s="140"/>
      <c r="U34" s="140"/>
      <c r="V34" s="140"/>
      <c r="W34" s="140"/>
      <c r="X34" s="140"/>
      <c r="Y34" s="138"/>
      <c r="Z34" s="138"/>
    </row>
    <row r="35" spans="2:26" ht="17.399999999999999" x14ac:dyDescent="0.3">
      <c r="B35" s="175"/>
      <c r="O35" s="162"/>
      <c r="P35" s="144"/>
      <c r="Q35" s="140" t="s">
        <v>21</v>
      </c>
      <c r="R35" s="140"/>
      <c r="S35" s="140"/>
      <c r="T35" s="140"/>
      <c r="U35" s="140"/>
      <c r="V35" s="140"/>
      <c r="W35" s="140"/>
      <c r="X35" s="140"/>
      <c r="Y35" s="138"/>
      <c r="Z35" s="138"/>
    </row>
    <row r="36" spans="2:26" ht="17.399999999999999" x14ac:dyDescent="0.3">
      <c r="B36" s="175"/>
      <c r="O36" s="162"/>
      <c r="P36" s="144"/>
      <c r="Q36" s="140">
        <f>SUM(R36:X36)</f>
        <v>0</v>
      </c>
      <c r="R36" s="140"/>
      <c r="S36" s="140"/>
      <c r="T36" s="140"/>
      <c r="U36" s="140"/>
      <c r="V36" s="140"/>
      <c r="W36" s="140"/>
      <c r="X36" s="140"/>
      <c r="Y36" s="138"/>
      <c r="Z36" s="138"/>
    </row>
    <row r="37" spans="2:26" ht="17.399999999999999" x14ac:dyDescent="0.3">
      <c r="B37" s="175"/>
      <c r="O37" s="162"/>
      <c r="P37" s="144"/>
      <c r="Q37" s="140">
        <f t="shared" si="10"/>
        <v>0</v>
      </c>
      <c r="R37" s="140"/>
      <c r="S37" s="140"/>
      <c r="T37" s="140"/>
      <c r="U37" s="140"/>
      <c r="V37" s="140"/>
      <c r="W37" s="140"/>
      <c r="X37" s="140"/>
      <c r="Y37" s="138"/>
      <c r="Z37" s="138"/>
    </row>
    <row r="38" spans="2:26" ht="17.399999999999999" x14ac:dyDescent="0.3">
      <c r="B38" s="175"/>
      <c r="O38" s="162"/>
      <c r="P38" s="142"/>
      <c r="Q38" s="138"/>
      <c r="R38" s="138"/>
      <c r="S38" s="138"/>
      <c r="T38" s="140"/>
      <c r="U38" s="138"/>
      <c r="V38" s="138"/>
      <c r="W38" s="138"/>
      <c r="X38" s="138"/>
      <c r="Y38" s="138"/>
      <c r="Z38" s="138"/>
    </row>
    <row r="39" spans="2:26" ht="17.399999999999999" x14ac:dyDescent="0.3">
      <c r="B39" s="175"/>
      <c r="O39" s="162"/>
      <c r="P39" s="142" t="s">
        <v>61</v>
      </c>
      <c r="Q39" s="140">
        <f>SUM(R39:X39)</f>
        <v>0</v>
      </c>
      <c r="R39" s="140">
        <f t="shared" ref="R39:X39" si="11">SUM(R32:R38)</f>
        <v>0</v>
      </c>
      <c r="S39" s="140">
        <f t="shared" si="11"/>
        <v>0</v>
      </c>
      <c r="T39" s="140">
        <f t="shared" si="11"/>
        <v>0</v>
      </c>
      <c r="U39" s="140">
        <f t="shared" si="11"/>
        <v>0</v>
      </c>
      <c r="V39" s="140">
        <f t="shared" si="11"/>
        <v>0</v>
      </c>
      <c r="W39" s="140">
        <f t="shared" si="11"/>
        <v>0</v>
      </c>
      <c r="X39" s="140">
        <f t="shared" si="11"/>
        <v>0</v>
      </c>
      <c r="Y39" s="138"/>
      <c r="Z39" s="138"/>
    </row>
    <row r="40" spans="2:26" ht="17.399999999999999" x14ac:dyDescent="0.3">
      <c r="B40" s="175"/>
      <c r="O40" s="162"/>
      <c r="P40" s="142" t="s">
        <v>70</v>
      </c>
      <c r="Q40" s="159">
        <f>(Q39)-SUM(Q32:Q38)</f>
        <v>0</v>
      </c>
      <c r="R40" s="159">
        <f>Q39-F14</f>
        <v>0</v>
      </c>
      <c r="S40" s="140"/>
      <c r="T40" s="140"/>
      <c r="U40" s="140"/>
      <c r="V40" s="140"/>
      <c r="W40" s="140"/>
      <c r="X40" s="140"/>
      <c r="Y40" s="138"/>
      <c r="Z40" s="138"/>
    </row>
    <row r="41" spans="2:26" ht="17.399999999999999" x14ac:dyDescent="0.3">
      <c r="B41" s="175"/>
      <c r="O41" s="162"/>
      <c r="P41" s="165"/>
      <c r="Q41" s="166"/>
      <c r="R41" s="166"/>
      <c r="S41" s="166"/>
      <c r="T41" s="155"/>
      <c r="U41" s="166"/>
      <c r="V41" s="166"/>
      <c r="W41" s="166"/>
      <c r="X41" s="166"/>
      <c r="Y41" s="166"/>
      <c r="Z41" s="138"/>
    </row>
    <row r="42" spans="2:26" ht="17.399999999999999" x14ac:dyDescent="0.3">
      <c r="B42" s="175"/>
      <c r="O42" s="162"/>
      <c r="P42" s="144"/>
      <c r="Q42" s="140">
        <f t="shared" ref="Q42:Q44" si="12">SUM(R42:X42)</f>
        <v>0</v>
      </c>
      <c r="R42" s="140"/>
      <c r="S42" s="140"/>
      <c r="T42" s="140"/>
      <c r="U42" s="140"/>
      <c r="V42" s="140"/>
      <c r="W42" s="140"/>
      <c r="X42" s="140"/>
      <c r="Y42" s="138"/>
      <c r="Z42" s="138"/>
    </row>
    <row r="43" spans="2:26" ht="17.399999999999999" x14ac:dyDescent="0.3">
      <c r="B43" s="175"/>
      <c r="O43" s="162"/>
      <c r="P43" s="144"/>
      <c r="Q43" s="140">
        <f t="shared" si="12"/>
        <v>0</v>
      </c>
      <c r="R43" s="140"/>
      <c r="S43" s="140"/>
      <c r="T43" s="140"/>
      <c r="U43" s="140"/>
      <c r="V43" s="140"/>
      <c r="W43" s="140"/>
      <c r="X43" s="140"/>
      <c r="Y43" s="138"/>
      <c r="Z43" s="138"/>
    </row>
    <row r="44" spans="2:26" ht="17.399999999999999" x14ac:dyDescent="0.3">
      <c r="B44" s="175"/>
      <c r="O44" s="162"/>
      <c r="P44" s="144"/>
      <c r="Q44" s="140">
        <f t="shared" si="12"/>
        <v>0</v>
      </c>
      <c r="R44" s="140"/>
      <c r="S44" s="140"/>
      <c r="T44" s="140"/>
      <c r="U44" s="140"/>
      <c r="V44" s="140"/>
      <c r="W44" s="140"/>
      <c r="X44" s="140"/>
      <c r="Y44" s="138"/>
      <c r="Z44" s="138"/>
    </row>
    <row r="45" spans="2:26" ht="17.399999999999999" x14ac:dyDescent="0.3">
      <c r="B45" s="175"/>
      <c r="O45" s="162"/>
      <c r="P45" s="142"/>
      <c r="Q45" s="138"/>
      <c r="R45" s="138"/>
      <c r="S45" s="138"/>
      <c r="T45" s="140"/>
      <c r="U45" s="138"/>
      <c r="V45" s="138"/>
      <c r="W45" s="138"/>
      <c r="X45" s="138"/>
      <c r="Y45" s="138"/>
      <c r="Z45" s="138"/>
    </row>
    <row r="46" spans="2:26" ht="17.399999999999999" x14ac:dyDescent="0.3">
      <c r="B46" s="175"/>
      <c r="O46" s="162"/>
      <c r="P46" s="142" t="s">
        <v>62</v>
      </c>
      <c r="Q46" s="140">
        <f>SUM(R46:X46)</f>
        <v>0</v>
      </c>
      <c r="R46" s="140">
        <f t="shared" ref="R46:X46" si="13">SUM(R42:R45)</f>
        <v>0</v>
      </c>
      <c r="S46" s="140">
        <f t="shared" si="13"/>
        <v>0</v>
      </c>
      <c r="T46" s="140">
        <f t="shared" si="13"/>
        <v>0</v>
      </c>
      <c r="U46" s="140">
        <f t="shared" si="13"/>
        <v>0</v>
      </c>
      <c r="V46" s="140">
        <f t="shared" si="13"/>
        <v>0</v>
      </c>
      <c r="W46" s="140">
        <f t="shared" si="13"/>
        <v>0</v>
      </c>
      <c r="X46" s="140">
        <f t="shared" si="13"/>
        <v>0</v>
      </c>
      <c r="Y46" s="138"/>
      <c r="Z46" s="138"/>
    </row>
    <row r="47" spans="2:26" ht="17.399999999999999" x14ac:dyDescent="0.3">
      <c r="B47" s="175"/>
      <c r="O47" s="162"/>
      <c r="P47" s="142" t="s">
        <v>70</v>
      </c>
      <c r="Q47" s="159">
        <f>(Q46)-SUM(Q42:Q45)</f>
        <v>0</v>
      </c>
      <c r="R47" s="159">
        <f>Q46-G14</f>
        <v>0</v>
      </c>
      <c r="S47" s="140"/>
      <c r="T47" s="140"/>
      <c r="U47" s="140"/>
      <c r="V47" s="140"/>
      <c r="W47" s="140"/>
      <c r="X47" s="140"/>
      <c r="Y47" s="138"/>
      <c r="Z47" s="138"/>
    </row>
    <row r="48" spans="2:26" ht="17.399999999999999" x14ac:dyDescent="0.3">
      <c r="B48" s="175"/>
      <c r="O48" s="162"/>
      <c r="P48" s="165"/>
      <c r="Q48" s="166"/>
      <c r="R48" s="166"/>
      <c r="S48" s="166"/>
      <c r="T48" s="155"/>
      <c r="U48" s="166"/>
      <c r="V48" s="166"/>
      <c r="W48" s="166"/>
      <c r="X48" s="166"/>
      <c r="Y48" s="166"/>
      <c r="Z48" s="138"/>
    </row>
    <row r="49" spans="2:26" ht="17.399999999999999" x14ac:dyDescent="0.3">
      <c r="B49" s="175"/>
      <c r="O49" s="162"/>
      <c r="P49" s="144"/>
      <c r="Q49" s="140">
        <f t="shared" ref="Q49:Q51" si="14">SUM(R49:X49)</f>
        <v>0</v>
      </c>
      <c r="R49" s="140"/>
      <c r="S49" s="140"/>
      <c r="T49" s="140"/>
      <c r="U49" s="140"/>
      <c r="V49" s="140"/>
      <c r="W49" s="140"/>
      <c r="X49" s="140"/>
      <c r="Y49" s="138"/>
      <c r="Z49" s="138"/>
    </row>
    <row r="50" spans="2:26" ht="17.399999999999999" x14ac:dyDescent="0.3">
      <c r="B50" s="175"/>
      <c r="O50" s="162"/>
      <c r="P50" s="144"/>
      <c r="Q50" s="140">
        <f t="shared" si="14"/>
        <v>0</v>
      </c>
      <c r="R50" s="140"/>
      <c r="S50" s="140"/>
      <c r="T50" s="140"/>
      <c r="U50" s="140"/>
      <c r="V50" s="140"/>
      <c r="W50" s="140"/>
      <c r="X50" s="140"/>
      <c r="Y50" s="138"/>
      <c r="Z50" s="138"/>
    </row>
    <row r="51" spans="2:26" ht="17.399999999999999" x14ac:dyDescent="0.3">
      <c r="B51" s="175"/>
      <c r="O51" s="162"/>
      <c r="P51" s="144"/>
      <c r="Q51" s="140">
        <f t="shared" si="14"/>
        <v>0</v>
      </c>
      <c r="R51" s="140"/>
      <c r="S51" s="140"/>
      <c r="T51" s="140"/>
      <c r="U51" s="140"/>
      <c r="V51" s="140"/>
      <c r="W51" s="140"/>
      <c r="X51" s="140"/>
      <c r="Y51" s="138"/>
      <c r="Z51" s="138"/>
    </row>
    <row r="52" spans="2:26" ht="17.399999999999999" x14ac:dyDescent="0.3">
      <c r="B52" s="175"/>
      <c r="O52" s="162"/>
      <c r="P52" s="142"/>
      <c r="Q52" s="138"/>
      <c r="R52" s="140"/>
      <c r="S52" s="140"/>
      <c r="T52" s="140"/>
      <c r="U52" s="140"/>
      <c r="V52" s="140"/>
      <c r="W52" s="140"/>
      <c r="X52" s="140"/>
      <c r="Y52" s="138"/>
      <c r="Z52" s="138"/>
    </row>
    <row r="53" spans="2:26" ht="17.399999999999999" x14ac:dyDescent="0.3">
      <c r="B53" s="175"/>
      <c r="O53" s="162"/>
      <c r="P53" s="142" t="s">
        <v>63</v>
      </c>
      <c r="Q53" s="140">
        <f>SUM(R53:X53)</f>
        <v>0</v>
      </c>
      <c r="R53" s="140">
        <f t="shared" ref="R53:X53" si="15">SUM(R49:R52)</f>
        <v>0</v>
      </c>
      <c r="S53" s="140">
        <f t="shared" si="15"/>
        <v>0</v>
      </c>
      <c r="T53" s="140">
        <f t="shared" si="15"/>
        <v>0</v>
      </c>
      <c r="U53" s="140">
        <f t="shared" si="15"/>
        <v>0</v>
      </c>
      <c r="V53" s="140">
        <f t="shared" si="15"/>
        <v>0</v>
      </c>
      <c r="W53" s="140">
        <f t="shared" si="15"/>
        <v>0</v>
      </c>
      <c r="X53" s="140">
        <f t="shared" si="15"/>
        <v>0</v>
      </c>
      <c r="Y53" s="138"/>
      <c r="Z53" s="138"/>
    </row>
    <row r="54" spans="2:26" ht="17.399999999999999" x14ac:dyDescent="0.3">
      <c r="B54" s="175"/>
      <c r="O54" s="162"/>
      <c r="P54" s="142" t="s">
        <v>70</v>
      </c>
      <c r="Q54" s="159">
        <f>(Q53)-SUM(Q49:Q52)</f>
        <v>0</v>
      </c>
      <c r="R54" s="159">
        <f>Q53-H14</f>
        <v>0</v>
      </c>
      <c r="S54" s="140"/>
      <c r="T54" s="140"/>
      <c r="U54" s="140"/>
      <c r="V54" s="140"/>
      <c r="W54" s="140"/>
      <c r="X54" s="140"/>
      <c r="Y54" s="138"/>
      <c r="Z54" s="138"/>
    </row>
    <row r="55" spans="2:26" ht="17.399999999999999" x14ac:dyDescent="0.3">
      <c r="B55" s="175"/>
      <c r="O55" s="162"/>
      <c r="P55" s="165"/>
      <c r="Q55" s="166"/>
      <c r="R55" s="166"/>
      <c r="S55" s="166"/>
      <c r="T55" s="155"/>
      <c r="U55" s="166"/>
      <c r="V55" s="166"/>
      <c r="W55" s="166"/>
      <c r="X55" s="166"/>
      <c r="Y55" s="166"/>
      <c r="Z55" s="138"/>
    </row>
    <row r="56" spans="2:26" ht="17.399999999999999" x14ac:dyDescent="0.3">
      <c r="B56" s="175"/>
      <c r="O56" s="162"/>
      <c r="P56" s="144"/>
      <c r="Q56" s="140">
        <f>SUM(R56:X56)</f>
        <v>0</v>
      </c>
      <c r="R56" s="140"/>
      <c r="S56" s="140"/>
      <c r="T56" s="140"/>
      <c r="U56" s="140"/>
      <c r="V56" s="140"/>
      <c r="W56" s="140"/>
      <c r="X56" s="140"/>
      <c r="Y56" s="138"/>
      <c r="Z56" s="138"/>
    </row>
    <row r="57" spans="2:26" ht="17.399999999999999" x14ac:dyDescent="0.3">
      <c r="B57" s="175"/>
      <c r="O57" s="162"/>
      <c r="P57" s="144"/>
      <c r="Q57" s="140">
        <f>SUM(R57:X57)</f>
        <v>0</v>
      </c>
      <c r="R57" s="140"/>
      <c r="S57" s="140"/>
      <c r="T57" s="140"/>
      <c r="U57" s="140"/>
      <c r="V57" s="140"/>
      <c r="W57" s="140"/>
      <c r="X57" s="140"/>
      <c r="Y57" s="138"/>
      <c r="Z57" s="138"/>
    </row>
    <row r="58" spans="2:26" ht="17.399999999999999" x14ac:dyDescent="0.3">
      <c r="B58" s="175"/>
      <c r="O58" s="162"/>
      <c r="P58" s="144"/>
      <c r="Q58" s="140">
        <f>SUM(R58:X58)</f>
        <v>0</v>
      </c>
      <c r="R58" s="140"/>
      <c r="S58" s="140"/>
      <c r="T58" s="140"/>
      <c r="U58" s="140"/>
      <c r="V58" s="140"/>
      <c r="W58" s="140"/>
      <c r="X58" s="140"/>
      <c r="Y58" s="138"/>
      <c r="Z58" s="138"/>
    </row>
    <row r="59" spans="2:26" ht="17.399999999999999" x14ac:dyDescent="0.3">
      <c r="B59" s="175"/>
      <c r="O59" s="162"/>
      <c r="P59" s="144"/>
      <c r="Q59" s="140">
        <f>SUM(R59:X59)</f>
        <v>0</v>
      </c>
      <c r="R59" s="140"/>
      <c r="S59" s="140"/>
      <c r="T59" s="140"/>
      <c r="U59" s="140"/>
      <c r="V59" s="140"/>
      <c r="W59" s="140"/>
      <c r="X59" s="140"/>
      <c r="Y59" s="138"/>
      <c r="Z59" s="138"/>
    </row>
    <row r="60" spans="2:26" ht="17.399999999999999" x14ac:dyDescent="0.3">
      <c r="B60" s="175"/>
      <c r="O60" s="162"/>
      <c r="P60" s="144"/>
      <c r="Q60" s="140">
        <f>SUM(R60:X60)</f>
        <v>0</v>
      </c>
      <c r="R60" s="140"/>
      <c r="S60" s="140"/>
      <c r="T60" s="140"/>
      <c r="U60" s="140"/>
      <c r="V60" s="140"/>
      <c r="W60" s="140"/>
      <c r="X60" s="140"/>
      <c r="Y60" s="138"/>
      <c r="Z60" s="138"/>
    </row>
    <row r="61" spans="2:26" ht="17.399999999999999" x14ac:dyDescent="0.3">
      <c r="B61" s="175"/>
      <c r="O61" s="162"/>
      <c r="P61" s="142"/>
      <c r="Q61" s="138"/>
      <c r="R61" s="140"/>
      <c r="S61" s="140"/>
      <c r="T61" s="140"/>
      <c r="U61" s="140"/>
      <c r="V61" s="140"/>
      <c r="W61" s="140"/>
      <c r="X61" s="140"/>
      <c r="Y61" s="138"/>
      <c r="Z61" s="138"/>
    </row>
    <row r="62" spans="2:26" ht="17.399999999999999" x14ac:dyDescent="0.3">
      <c r="B62" s="175"/>
      <c r="O62" s="162"/>
      <c r="P62" s="142" t="s">
        <v>64</v>
      </c>
      <c r="Q62" s="140">
        <f>SUM(R62:X62)</f>
        <v>0</v>
      </c>
      <c r="R62" s="140">
        <f t="shared" ref="R62:X62" si="16">SUM(R56:R61)</f>
        <v>0</v>
      </c>
      <c r="S62" s="140">
        <f t="shared" si="16"/>
        <v>0</v>
      </c>
      <c r="T62" s="140">
        <f t="shared" si="16"/>
        <v>0</v>
      </c>
      <c r="U62" s="140">
        <f t="shared" si="16"/>
        <v>0</v>
      </c>
      <c r="V62" s="140">
        <f t="shared" si="16"/>
        <v>0</v>
      </c>
      <c r="W62" s="140">
        <f t="shared" si="16"/>
        <v>0</v>
      </c>
      <c r="X62" s="140">
        <f t="shared" si="16"/>
        <v>0</v>
      </c>
      <c r="Y62" s="138"/>
      <c r="Z62" s="138"/>
    </row>
    <row r="63" spans="2:26" ht="17.399999999999999" x14ac:dyDescent="0.3">
      <c r="B63" s="175"/>
      <c r="O63" s="162"/>
      <c r="P63" s="142" t="s">
        <v>70</v>
      </c>
      <c r="Q63" s="159">
        <f>(Q62)-SUM(Q54:Q61)</f>
        <v>0</v>
      </c>
      <c r="R63" s="159">
        <f>Q62-I14</f>
        <v>0</v>
      </c>
      <c r="S63" s="140"/>
      <c r="T63" s="140"/>
      <c r="U63" s="140"/>
      <c r="V63" s="140"/>
      <c r="W63" s="140"/>
      <c r="X63" s="140"/>
      <c r="Y63" s="138"/>
      <c r="Z63" s="138"/>
    </row>
    <row r="64" spans="2:26" ht="17.399999999999999" x14ac:dyDescent="0.3">
      <c r="B64" s="175"/>
      <c r="O64" s="162"/>
      <c r="P64" s="165"/>
      <c r="Q64" s="166"/>
      <c r="R64" s="166"/>
      <c r="S64" s="166"/>
      <c r="T64" s="155"/>
      <c r="U64" s="166"/>
      <c r="V64" s="166"/>
      <c r="W64" s="166"/>
      <c r="X64" s="166"/>
      <c r="Y64" s="166"/>
      <c r="Z64" s="138"/>
    </row>
    <row r="65" spans="2:26" ht="17.399999999999999" x14ac:dyDescent="0.3">
      <c r="B65" s="175"/>
      <c r="O65" s="162"/>
      <c r="P65" s="144"/>
      <c r="Q65" s="140">
        <f>SUM(R65:X65)</f>
        <v>0</v>
      </c>
      <c r="R65" s="140"/>
      <c r="S65" s="140"/>
      <c r="T65" s="140"/>
      <c r="U65" s="140"/>
      <c r="V65" s="140"/>
      <c r="W65" s="140"/>
      <c r="X65" s="140"/>
      <c r="Y65" s="138"/>
      <c r="Z65" s="138"/>
    </row>
    <row r="66" spans="2:26" ht="17.399999999999999" x14ac:dyDescent="0.3">
      <c r="B66" s="175"/>
      <c r="O66" s="162"/>
      <c r="P66" s="144"/>
      <c r="Q66" s="140">
        <f>SUM(R66:X66)</f>
        <v>0</v>
      </c>
      <c r="R66" s="140"/>
      <c r="S66" s="140"/>
      <c r="U66" s="140"/>
      <c r="V66" s="140"/>
      <c r="W66" s="140"/>
      <c r="X66" s="140"/>
      <c r="Y66" s="138"/>
      <c r="Z66" s="138"/>
    </row>
    <row r="67" spans="2:26" ht="17.399999999999999" x14ac:dyDescent="0.3">
      <c r="B67" s="175"/>
      <c r="O67" s="162"/>
      <c r="P67" s="144"/>
      <c r="Q67" s="140">
        <f>SUM(R67:X67)</f>
        <v>0</v>
      </c>
      <c r="R67" s="140"/>
      <c r="S67" s="140"/>
      <c r="T67" s="140"/>
      <c r="U67" s="140"/>
      <c r="V67" s="140"/>
      <c r="W67" s="140"/>
      <c r="X67" s="140"/>
      <c r="Y67" s="138"/>
      <c r="Z67" s="138"/>
    </row>
    <row r="68" spans="2:26" ht="17.399999999999999" x14ac:dyDescent="0.3">
      <c r="B68" s="175"/>
      <c r="O68" s="162"/>
      <c r="P68" s="142"/>
      <c r="Q68" s="138"/>
      <c r="R68" s="140"/>
      <c r="S68" s="140"/>
      <c r="T68" s="140"/>
      <c r="U68" s="140"/>
      <c r="V68" s="140"/>
      <c r="W68" s="140"/>
      <c r="X68" s="140"/>
      <c r="Y68" s="138"/>
      <c r="Z68" s="138"/>
    </row>
    <row r="69" spans="2:26" ht="17.399999999999999" x14ac:dyDescent="0.3">
      <c r="B69" s="175"/>
      <c r="O69" s="162"/>
      <c r="P69" s="142" t="s">
        <v>65</v>
      </c>
      <c r="Q69" s="140">
        <f>SUM(R69:X69)</f>
        <v>0</v>
      </c>
      <c r="R69" s="140">
        <f t="shared" ref="R69:X69" si="17">SUM(R65:R68)</f>
        <v>0</v>
      </c>
      <c r="S69" s="140">
        <f t="shared" si="17"/>
        <v>0</v>
      </c>
      <c r="T69" s="140">
        <f t="shared" si="17"/>
        <v>0</v>
      </c>
      <c r="U69" s="140">
        <f t="shared" si="17"/>
        <v>0</v>
      </c>
      <c r="V69" s="140">
        <f t="shared" si="17"/>
        <v>0</v>
      </c>
      <c r="W69" s="140">
        <f t="shared" si="17"/>
        <v>0</v>
      </c>
      <c r="X69" s="140">
        <f t="shared" si="17"/>
        <v>0</v>
      </c>
      <c r="Y69" s="138"/>
      <c r="Z69" s="138"/>
    </row>
    <row r="70" spans="2:26" ht="17.399999999999999" x14ac:dyDescent="0.3">
      <c r="B70" s="175"/>
      <c r="O70" s="162"/>
      <c r="P70" s="142" t="s">
        <v>70</v>
      </c>
      <c r="Q70" s="159">
        <f>(Q69)-SUM(Q65:Q68)</f>
        <v>0</v>
      </c>
      <c r="R70" s="159">
        <f>Q69-J14</f>
        <v>0</v>
      </c>
      <c r="S70" s="140"/>
      <c r="T70" s="140"/>
      <c r="U70" s="140"/>
      <c r="V70" s="140"/>
      <c r="W70" s="140"/>
      <c r="X70" s="140"/>
      <c r="Y70" s="138"/>
      <c r="Z70" s="138"/>
    </row>
    <row r="71" spans="2:26" ht="17.399999999999999" x14ac:dyDescent="0.3">
      <c r="B71" s="175"/>
      <c r="O71" s="162"/>
      <c r="P71" s="165"/>
      <c r="Q71" s="166"/>
      <c r="R71" s="166"/>
      <c r="S71" s="166"/>
      <c r="T71" s="155"/>
      <c r="U71" s="166"/>
      <c r="V71" s="166"/>
      <c r="W71" s="166"/>
      <c r="X71" s="166"/>
      <c r="Y71" s="166"/>
      <c r="Z71" s="138"/>
    </row>
    <row r="72" spans="2:26" ht="17.399999999999999" x14ac:dyDescent="0.3">
      <c r="B72" s="175"/>
      <c r="O72" s="162"/>
      <c r="P72" s="144"/>
      <c r="Q72" s="140">
        <f>SUM(R72:X72)</f>
        <v>0</v>
      </c>
      <c r="R72" s="140"/>
      <c r="T72" s="140"/>
      <c r="U72" s="140"/>
      <c r="V72" s="140"/>
      <c r="W72" s="140"/>
      <c r="X72" s="140"/>
      <c r="Y72" s="138"/>
      <c r="Z72" s="138"/>
    </row>
    <row r="73" spans="2:26" ht="17.399999999999999" x14ac:dyDescent="0.3">
      <c r="B73" s="175"/>
      <c r="O73" s="162"/>
      <c r="P73" s="142"/>
      <c r="Q73" s="138"/>
      <c r="R73" s="140"/>
      <c r="S73" s="140"/>
      <c r="T73" s="140"/>
      <c r="U73" s="140"/>
      <c r="V73" s="140"/>
      <c r="W73" s="140"/>
      <c r="X73" s="140"/>
      <c r="Y73" s="138"/>
      <c r="Z73" s="138"/>
    </row>
    <row r="74" spans="2:26" ht="17.399999999999999" x14ac:dyDescent="0.3">
      <c r="B74" s="175"/>
      <c r="O74" s="162"/>
      <c r="P74" s="142" t="s">
        <v>66</v>
      </c>
      <c r="Q74" s="140">
        <f>SUM(R74:X74)</f>
        <v>0</v>
      </c>
      <c r="R74" s="140">
        <f t="shared" ref="R74:X74" si="18">SUM(R72:R73)</f>
        <v>0</v>
      </c>
      <c r="S74" s="140">
        <f t="shared" si="18"/>
        <v>0</v>
      </c>
      <c r="T74" s="140">
        <f t="shared" si="18"/>
        <v>0</v>
      </c>
      <c r="U74" s="140">
        <f t="shared" si="18"/>
        <v>0</v>
      </c>
      <c r="V74" s="140">
        <f t="shared" si="18"/>
        <v>0</v>
      </c>
      <c r="W74" s="140">
        <f t="shared" si="18"/>
        <v>0</v>
      </c>
      <c r="X74" s="140">
        <f t="shared" si="18"/>
        <v>0</v>
      </c>
      <c r="Y74" s="138"/>
      <c r="Z74" s="138"/>
    </row>
    <row r="75" spans="2:26" ht="17.399999999999999" x14ac:dyDescent="0.3">
      <c r="B75" s="175"/>
      <c r="O75" s="162"/>
      <c r="P75" s="142" t="s">
        <v>70</v>
      </c>
      <c r="Q75" s="159">
        <f>(Q74)-SUM(Q72:Q73)</f>
        <v>0</v>
      </c>
      <c r="R75" s="159">
        <f>Q74-K14</f>
        <v>0</v>
      </c>
      <c r="S75" s="140"/>
      <c r="T75" s="140"/>
      <c r="U75" s="140"/>
      <c r="V75" s="140"/>
      <c r="W75" s="140"/>
      <c r="X75" s="140"/>
      <c r="Y75" s="138"/>
      <c r="Z75" s="138"/>
    </row>
    <row r="76" spans="2:26" ht="17.399999999999999" x14ac:dyDescent="0.3">
      <c r="B76" s="175"/>
      <c r="O76" s="162"/>
      <c r="P76" s="165"/>
      <c r="Q76" s="166"/>
      <c r="R76" s="166"/>
      <c r="S76" s="166"/>
      <c r="T76" s="155"/>
      <c r="U76" s="166"/>
      <c r="V76" s="166"/>
      <c r="W76" s="166"/>
      <c r="X76" s="166"/>
      <c r="Y76" s="166"/>
      <c r="Z76" s="138"/>
    </row>
    <row r="77" spans="2:26" ht="17.399999999999999" x14ac:dyDescent="0.3">
      <c r="B77" s="175"/>
      <c r="O77" s="162"/>
      <c r="P77" s="144"/>
      <c r="Q77" s="140">
        <f>SUM(R77:X77)</f>
        <v>0</v>
      </c>
      <c r="R77" s="140"/>
      <c r="S77" s="140"/>
      <c r="T77" s="140"/>
      <c r="U77" s="140"/>
      <c r="V77" s="140"/>
      <c r="W77" s="140"/>
      <c r="X77" s="140"/>
      <c r="Y77" s="138"/>
      <c r="Z77" s="138"/>
    </row>
    <row r="78" spans="2:26" ht="17.399999999999999" x14ac:dyDescent="0.3">
      <c r="B78" s="175"/>
      <c r="O78" s="162"/>
      <c r="P78" s="144"/>
      <c r="Q78" s="140">
        <f>SUM(R78:X78)</f>
        <v>0</v>
      </c>
      <c r="R78" s="140"/>
      <c r="S78" s="140"/>
      <c r="T78" s="140"/>
      <c r="U78" s="140"/>
      <c r="V78" s="140"/>
      <c r="W78" s="140"/>
      <c r="X78" s="140"/>
      <c r="Y78" s="138"/>
      <c r="Z78" s="138"/>
    </row>
    <row r="79" spans="2:26" ht="17.399999999999999" x14ac:dyDescent="0.3">
      <c r="B79" s="175"/>
      <c r="O79" s="162"/>
      <c r="P79" s="144"/>
      <c r="Q79" s="140">
        <f>SUM(R79:X79)</f>
        <v>0</v>
      </c>
      <c r="R79" s="140"/>
      <c r="S79" s="140"/>
      <c r="T79" s="140"/>
      <c r="U79" s="140"/>
      <c r="V79" s="140"/>
      <c r="W79" s="140"/>
      <c r="X79" s="140"/>
      <c r="Y79" s="138"/>
      <c r="Z79" s="138"/>
    </row>
    <row r="80" spans="2:26" ht="17.399999999999999" x14ac:dyDescent="0.3">
      <c r="B80" s="175"/>
      <c r="O80" s="162"/>
      <c r="P80" s="142"/>
      <c r="Q80" s="138"/>
      <c r="R80" s="140"/>
      <c r="S80" s="140"/>
      <c r="T80" s="140"/>
      <c r="U80" s="140"/>
      <c r="V80" s="140"/>
      <c r="W80" s="140"/>
      <c r="X80" s="140"/>
      <c r="Y80" s="138"/>
      <c r="Z80" s="138"/>
    </row>
    <row r="81" spans="2:26" ht="17.399999999999999" x14ac:dyDescent="0.3">
      <c r="B81" s="175"/>
      <c r="O81" s="162"/>
      <c r="P81" s="142" t="s">
        <v>67</v>
      </c>
      <c r="Q81" s="140">
        <f>SUM(R81:X81)</f>
        <v>0</v>
      </c>
      <c r="R81" s="140">
        <f t="shared" ref="R81:X81" si="19">SUM(R77:R80)</f>
        <v>0</v>
      </c>
      <c r="S81" s="140">
        <f t="shared" si="19"/>
        <v>0</v>
      </c>
      <c r="T81" s="140">
        <f t="shared" si="19"/>
        <v>0</v>
      </c>
      <c r="U81" s="140">
        <f t="shared" si="19"/>
        <v>0</v>
      </c>
      <c r="V81" s="140">
        <f t="shared" si="19"/>
        <v>0</v>
      </c>
      <c r="W81" s="140">
        <f t="shared" si="19"/>
        <v>0</v>
      </c>
      <c r="X81" s="140">
        <f t="shared" si="19"/>
        <v>0</v>
      </c>
      <c r="Y81" s="138"/>
      <c r="Z81" s="138"/>
    </row>
    <row r="82" spans="2:26" ht="17.399999999999999" x14ac:dyDescent="0.3">
      <c r="B82" s="175"/>
      <c r="O82" s="162"/>
      <c r="P82" s="142" t="s">
        <v>70</v>
      </c>
      <c r="Q82" s="159">
        <f>(Q81)-SUM(Q77:Q80)</f>
        <v>0</v>
      </c>
      <c r="R82" s="159">
        <f>Q81-L14</f>
        <v>0</v>
      </c>
      <c r="S82" s="140"/>
      <c r="T82" s="140"/>
      <c r="U82" s="140"/>
      <c r="V82" s="140"/>
      <c r="W82" s="140"/>
      <c r="X82" s="140"/>
      <c r="Y82" s="138"/>
      <c r="Z82" s="138"/>
    </row>
    <row r="83" spans="2:26" ht="17.399999999999999" x14ac:dyDescent="0.3">
      <c r="B83" s="175"/>
      <c r="O83" s="162"/>
      <c r="P83" s="165"/>
      <c r="Q83" s="166"/>
      <c r="R83" s="166"/>
      <c r="S83" s="166"/>
      <c r="T83" s="155"/>
      <c r="U83" s="166"/>
      <c r="V83" s="166"/>
      <c r="W83" s="166"/>
      <c r="X83" s="166"/>
      <c r="Y83" s="166"/>
      <c r="Z83" s="138"/>
    </row>
    <row r="84" spans="2:26" ht="17.399999999999999" x14ac:dyDescent="0.3">
      <c r="B84" s="175"/>
      <c r="O84" s="162"/>
      <c r="P84" s="144"/>
      <c r="Q84" s="140">
        <f t="shared" ref="Q84:Q90" si="20">SUM(R84:X84)</f>
        <v>0</v>
      </c>
      <c r="R84" s="140"/>
      <c r="S84" s="140"/>
      <c r="T84" s="140"/>
      <c r="U84" s="140"/>
      <c r="V84" s="140"/>
      <c r="W84" s="140"/>
      <c r="X84" s="140"/>
      <c r="Y84" s="138"/>
      <c r="Z84" s="138"/>
    </row>
    <row r="85" spans="2:26" ht="17.399999999999999" x14ac:dyDescent="0.3">
      <c r="B85" s="175"/>
      <c r="O85" s="162"/>
      <c r="P85" s="144"/>
      <c r="Q85" s="140">
        <f t="shared" si="20"/>
        <v>0</v>
      </c>
      <c r="R85" s="140"/>
      <c r="S85" s="140"/>
      <c r="T85" s="140"/>
      <c r="U85" s="140"/>
      <c r="V85" s="140"/>
      <c r="W85" s="140"/>
      <c r="X85" s="140"/>
      <c r="Y85" s="138"/>
      <c r="Z85" s="138"/>
    </row>
    <row r="86" spans="2:26" ht="17.399999999999999" x14ac:dyDescent="0.3">
      <c r="B86" s="175"/>
      <c r="O86" s="162"/>
      <c r="P86" s="144"/>
      <c r="Q86" s="140">
        <f t="shared" si="20"/>
        <v>0</v>
      </c>
      <c r="R86" s="140"/>
      <c r="S86" s="140"/>
      <c r="T86" s="140"/>
      <c r="U86" s="140"/>
      <c r="V86" s="140"/>
      <c r="W86" s="140"/>
      <c r="X86" s="140"/>
      <c r="Y86" s="138"/>
      <c r="Z86" s="138"/>
    </row>
    <row r="87" spans="2:26" ht="17.399999999999999" x14ac:dyDescent="0.3">
      <c r="B87" s="175"/>
      <c r="O87" s="162"/>
      <c r="P87" s="144"/>
      <c r="Q87" s="140">
        <f t="shared" si="20"/>
        <v>0</v>
      </c>
      <c r="R87" s="140"/>
      <c r="S87" s="140"/>
      <c r="T87" s="140"/>
      <c r="U87" s="140"/>
      <c r="V87" s="140"/>
      <c r="W87" s="140"/>
      <c r="X87" s="140"/>
      <c r="Y87" s="138"/>
      <c r="Z87" s="138"/>
    </row>
    <row r="88" spans="2:26" ht="17.399999999999999" x14ac:dyDescent="0.3">
      <c r="B88" s="175"/>
      <c r="O88" s="162"/>
      <c r="P88" s="144"/>
      <c r="Q88" s="140">
        <f t="shared" si="20"/>
        <v>0</v>
      </c>
      <c r="R88" s="140"/>
      <c r="S88" s="140"/>
      <c r="T88" s="140"/>
      <c r="U88" s="140"/>
      <c r="V88" s="140"/>
      <c r="W88" s="140"/>
      <c r="X88" s="140"/>
      <c r="Y88" s="138"/>
      <c r="Z88" s="138"/>
    </row>
    <row r="89" spans="2:26" ht="17.399999999999999" x14ac:dyDescent="0.3">
      <c r="B89" s="175"/>
      <c r="O89" s="162"/>
      <c r="P89" s="144"/>
      <c r="Q89" s="140">
        <f t="shared" si="20"/>
        <v>0</v>
      </c>
      <c r="R89" s="140"/>
      <c r="S89" s="140"/>
      <c r="T89" s="140"/>
      <c r="U89" s="140"/>
      <c r="V89" s="140"/>
      <c r="W89" s="140"/>
      <c r="X89" s="140"/>
      <c r="Y89" s="138"/>
      <c r="Z89" s="138"/>
    </row>
    <row r="90" spans="2:26" ht="17.399999999999999" x14ac:dyDescent="0.3">
      <c r="B90" s="175"/>
      <c r="O90" s="162"/>
      <c r="P90" s="144"/>
      <c r="Q90" s="140">
        <f t="shared" si="20"/>
        <v>0</v>
      </c>
      <c r="R90" s="140"/>
      <c r="S90" s="140"/>
      <c r="T90" s="140"/>
      <c r="U90" s="140"/>
      <c r="V90" s="140"/>
      <c r="W90" s="140"/>
      <c r="X90" s="140"/>
      <c r="Y90" s="138"/>
      <c r="Z90" s="138"/>
    </row>
    <row r="91" spans="2:26" ht="17.399999999999999" x14ac:dyDescent="0.3">
      <c r="B91" s="175"/>
      <c r="O91" s="162"/>
      <c r="P91" s="142"/>
      <c r="Q91" s="138"/>
      <c r="R91" s="140"/>
      <c r="S91" s="140"/>
      <c r="T91" s="140"/>
      <c r="U91" s="140"/>
      <c r="V91" s="140"/>
      <c r="W91" s="140"/>
      <c r="X91" s="140"/>
      <c r="Y91" s="138"/>
      <c r="Z91" s="138"/>
    </row>
    <row r="92" spans="2:26" ht="17.399999999999999" x14ac:dyDescent="0.3">
      <c r="B92" s="175"/>
      <c r="O92" s="162"/>
      <c r="P92" s="142" t="s">
        <v>68</v>
      </c>
      <c r="Q92" s="140">
        <f>SUM(R92:X92)</f>
        <v>0</v>
      </c>
      <c r="R92" s="140">
        <f t="shared" ref="R92:X92" si="21">SUM(R84:R91)</f>
        <v>0</v>
      </c>
      <c r="S92" s="140">
        <f t="shared" si="21"/>
        <v>0</v>
      </c>
      <c r="T92" s="140">
        <f t="shared" si="21"/>
        <v>0</v>
      </c>
      <c r="U92" s="140">
        <f t="shared" si="21"/>
        <v>0</v>
      </c>
      <c r="V92" s="140">
        <f t="shared" si="21"/>
        <v>0</v>
      </c>
      <c r="W92" s="140">
        <f t="shared" si="21"/>
        <v>0</v>
      </c>
      <c r="X92" s="140">
        <f t="shared" si="21"/>
        <v>0</v>
      </c>
      <c r="Y92" s="138"/>
      <c r="Z92" s="138"/>
    </row>
    <row r="93" spans="2:26" ht="17.399999999999999" x14ac:dyDescent="0.3">
      <c r="B93" s="175"/>
      <c r="O93" s="162"/>
      <c r="P93" s="142" t="s">
        <v>70</v>
      </c>
      <c r="Q93" s="159">
        <f>(Q92)-SUM(Q84:Q91)</f>
        <v>0</v>
      </c>
      <c r="R93" s="159">
        <f>Q92-M14</f>
        <v>0</v>
      </c>
      <c r="S93" s="140"/>
      <c r="T93" s="140"/>
      <c r="U93" s="140"/>
      <c r="V93" s="140"/>
      <c r="W93" s="140"/>
      <c r="X93" s="140"/>
      <c r="Y93" s="138"/>
      <c r="Z93" s="138"/>
    </row>
    <row r="94" spans="2:26" ht="17.399999999999999" x14ac:dyDescent="0.3">
      <c r="B94" s="175"/>
      <c r="O94" s="162"/>
      <c r="P94" s="165"/>
      <c r="Q94" s="166"/>
      <c r="R94" s="166"/>
      <c r="S94" s="166"/>
      <c r="T94" s="155"/>
      <c r="U94" s="166"/>
      <c r="V94" s="166"/>
      <c r="W94" s="166"/>
      <c r="X94" s="166"/>
      <c r="Y94" s="166"/>
      <c r="Z94" s="138"/>
    </row>
    <row r="95" spans="2:26" ht="17.399999999999999" x14ac:dyDescent="0.3">
      <c r="B95" s="175"/>
      <c r="O95" s="162"/>
      <c r="P95" s="144"/>
      <c r="Q95" s="140">
        <f t="shared" ref="Q95:Q101" si="22">SUM(R95:X95)</f>
        <v>0</v>
      </c>
      <c r="R95" s="140"/>
      <c r="S95" s="140"/>
      <c r="T95" s="140"/>
      <c r="U95" s="140"/>
      <c r="V95" s="140"/>
      <c r="W95" s="140"/>
      <c r="X95" s="140"/>
      <c r="Y95" s="138"/>
      <c r="Z95" s="138"/>
    </row>
    <row r="96" spans="2:26" ht="17.399999999999999" x14ac:dyDescent="0.3">
      <c r="B96" s="175"/>
      <c r="O96" s="162"/>
      <c r="P96" s="144"/>
      <c r="Q96" s="140">
        <f t="shared" si="22"/>
        <v>0</v>
      </c>
      <c r="R96" s="140"/>
      <c r="S96" s="140"/>
      <c r="T96" s="140"/>
      <c r="U96" s="140"/>
      <c r="V96" s="140"/>
      <c r="W96" s="140"/>
      <c r="X96" s="140"/>
      <c r="Y96" s="138"/>
      <c r="Z96" s="138"/>
    </row>
    <row r="97" spans="2:26" ht="17.399999999999999" x14ac:dyDescent="0.3">
      <c r="B97" s="175"/>
      <c r="O97" s="162"/>
      <c r="P97" s="144"/>
      <c r="Q97" s="140">
        <f t="shared" si="22"/>
        <v>0</v>
      </c>
      <c r="R97" s="140"/>
      <c r="S97" s="140"/>
      <c r="T97" s="140"/>
      <c r="U97" s="140"/>
      <c r="V97" s="140"/>
      <c r="W97" s="140"/>
      <c r="X97" s="140"/>
      <c r="Y97" s="138"/>
      <c r="Z97" s="138"/>
    </row>
    <row r="98" spans="2:26" ht="17.399999999999999" x14ac:dyDescent="0.3">
      <c r="B98" s="175"/>
      <c r="O98" s="162"/>
      <c r="P98" s="144"/>
      <c r="Q98" s="140">
        <f>SUM(R98:X98)</f>
        <v>0</v>
      </c>
      <c r="R98" s="138"/>
      <c r="S98" s="138"/>
      <c r="T98" s="140"/>
      <c r="U98" s="140"/>
      <c r="V98" s="138"/>
      <c r="W98" s="138"/>
      <c r="X98" s="138"/>
      <c r="Y98" s="138"/>
      <c r="Z98" s="138"/>
    </row>
    <row r="99" spans="2:26" ht="17.399999999999999" x14ac:dyDescent="0.3">
      <c r="B99" s="175"/>
      <c r="O99" s="162"/>
      <c r="P99" s="144"/>
      <c r="Q99" s="140">
        <f>SUM(R99:X99)</f>
        <v>0</v>
      </c>
      <c r="R99" s="140"/>
      <c r="S99" s="140"/>
      <c r="T99" s="140"/>
      <c r="U99" s="140"/>
      <c r="V99" s="140"/>
      <c r="W99" s="140"/>
      <c r="X99" s="140"/>
      <c r="Y99" s="138"/>
      <c r="Z99" s="138"/>
    </row>
    <row r="100" spans="2:26" ht="17.399999999999999" x14ac:dyDescent="0.3">
      <c r="B100" s="175"/>
      <c r="O100" s="162"/>
      <c r="P100" s="144"/>
      <c r="Q100" s="140">
        <f>SUM(R100:X100)</f>
        <v>0</v>
      </c>
      <c r="R100" s="140"/>
      <c r="S100" s="140"/>
      <c r="T100" s="140"/>
      <c r="U100" s="140"/>
      <c r="V100" s="140"/>
      <c r="W100" s="140"/>
      <c r="X100" s="140"/>
      <c r="Y100" s="138"/>
      <c r="Z100" s="138"/>
    </row>
    <row r="101" spans="2:26" ht="17.399999999999999" x14ac:dyDescent="0.3">
      <c r="B101" s="175"/>
      <c r="O101" s="162"/>
      <c r="P101" s="144"/>
      <c r="Q101" s="140">
        <f t="shared" si="22"/>
        <v>0</v>
      </c>
      <c r="R101" s="140"/>
      <c r="S101" s="140"/>
      <c r="T101" s="140"/>
      <c r="U101" s="140"/>
      <c r="V101" s="140"/>
      <c r="W101" s="140"/>
      <c r="X101" s="140"/>
      <c r="Y101" s="138"/>
      <c r="Z101" s="138"/>
    </row>
    <row r="102" spans="2:26" ht="17.399999999999999" x14ac:dyDescent="0.3">
      <c r="O102" s="162"/>
      <c r="P102" s="142"/>
      <c r="Q102" s="138"/>
      <c r="R102" s="140"/>
      <c r="S102" s="140"/>
      <c r="T102" s="140"/>
      <c r="U102" s="140"/>
      <c r="V102" s="140"/>
      <c r="W102" s="140"/>
      <c r="X102" s="140"/>
      <c r="Y102" s="138"/>
    </row>
    <row r="103" spans="2:26" ht="17.399999999999999" x14ac:dyDescent="0.3">
      <c r="O103" s="162"/>
      <c r="P103" s="142" t="s">
        <v>69</v>
      </c>
      <c r="Q103" s="140">
        <f>SUM(R103:X103)</f>
        <v>0</v>
      </c>
      <c r="R103" s="140">
        <f t="shared" ref="R103:X103" si="23">SUM(R95:R102)</f>
        <v>0</v>
      </c>
      <c r="S103" s="140">
        <f t="shared" si="23"/>
        <v>0</v>
      </c>
      <c r="T103" s="140">
        <f t="shared" si="23"/>
        <v>0</v>
      </c>
      <c r="U103" s="140">
        <f t="shared" si="23"/>
        <v>0</v>
      </c>
      <c r="V103" s="140">
        <f t="shared" si="23"/>
        <v>0</v>
      </c>
      <c r="W103" s="140">
        <f t="shared" si="23"/>
        <v>0</v>
      </c>
      <c r="X103" s="140">
        <f t="shared" si="23"/>
        <v>0</v>
      </c>
      <c r="Y103" s="138"/>
    </row>
    <row r="104" spans="2:26" ht="17.399999999999999" x14ac:dyDescent="0.3">
      <c r="O104" s="162"/>
      <c r="P104" s="142" t="s">
        <v>70</v>
      </c>
      <c r="Q104" s="159">
        <f>(Q103)-SUM(Q95:Q102)</f>
        <v>0</v>
      </c>
      <c r="R104" s="159">
        <f>Q103-N14</f>
        <v>0</v>
      </c>
      <c r="S104" s="140"/>
      <c r="T104" s="140"/>
      <c r="U104" s="140"/>
      <c r="V104" s="140"/>
      <c r="W104" s="140"/>
      <c r="X104" s="140"/>
      <c r="Y104" s="138"/>
    </row>
    <row r="105" spans="2:26" ht="17.399999999999999" x14ac:dyDescent="0.3">
      <c r="O105" s="162"/>
      <c r="P105" s="165"/>
      <c r="Q105" s="166"/>
      <c r="R105" s="166"/>
      <c r="S105" s="166"/>
      <c r="T105" s="155"/>
      <c r="U105" s="166"/>
      <c r="V105" s="166"/>
      <c r="W105" s="166"/>
      <c r="X105" s="166"/>
      <c r="Y105" s="166"/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D2C16-40A0-114A-9573-FD5161A81D81}">
  <dimension ref="A3:J30"/>
  <sheetViews>
    <sheetView workbookViewId="0">
      <selection activeCell="F5" sqref="F5"/>
    </sheetView>
  </sheetViews>
  <sheetFormatPr defaultColWidth="11.19921875" defaultRowHeight="15.6" x14ac:dyDescent="0.3"/>
  <cols>
    <col min="1" max="1" width="25.296875" customWidth="1"/>
    <col min="2" max="2" width="11.19921875" bestFit="1" customWidth="1"/>
    <col min="3" max="3" width="12.69921875" bestFit="1" customWidth="1"/>
    <col min="4" max="4" width="14" customWidth="1"/>
    <col min="5" max="5" width="13.796875" customWidth="1"/>
    <col min="6" max="6" width="11.296875" bestFit="1" customWidth="1"/>
  </cols>
  <sheetData>
    <row r="3" spans="1:10" ht="46.8" x14ac:dyDescent="0.45">
      <c r="A3" s="207"/>
      <c r="B3" s="207"/>
      <c r="C3" s="207"/>
      <c r="D3" s="208" t="s">
        <v>107</v>
      </c>
      <c r="E3" s="210" t="s">
        <v>106</v>
      </c>
      <c r="F3" s="207"/>
      <c r="G3" s="7"/>
      <c r="H3" s="7"/>
      <c r="I3" s="7"/>
      <c r="J3" s="7"/>
    </row>
    <row r="4" spans="1:10" ht="23.4" x14ac:dyDescent="0.45">
      <c r="A4" s="207" t="s">
        <v>98</v>
      </c>
      <c r="B4" s="211">
        <v>4.0599999999999997E-2</v>
      </c>
      <c r="C4" s="212">
        <v>70000</v>
      </c>
      <c r="D4" s="212">
        <f>C4*B4</f>
        <v>2842</v>
      </c>
      <c r="E4" s="212">
        <f>(D5-D4)</f>
        <v>742</v>
      </c>
      <c r="F4" s="213">
        <f>E4/12*15</f>
        <v>927.5</v>
      </c>
      <c r="G4" s="7"/>
      <c r="H4" s="7"/>
      <c r="I4" s="7"/>
      <c r="J4" s="7"/>
    </row>
    <row r="5" spans="1:10" ht="23.4" x14ac:dyDescent="0.45">
      <c r="A5" s="207" t="s">
        <v>103</v>
      </c>
      <c r="B5" s="211">
        <v>5.1200000000000002E-2</v>
      </c>
      <c r="C5" s="212">
        <v>70000</v>
      </c>
      <c r="D5" s="212">
        <f>C5*B5</f>
        <v>3584</v>
      </c>
      <c r="E5" s="212"/>
      <c r="F5" s="207"/>
      <c r="G5" s="7"/>
      <c r="H5" s="7"/>
      <c r="I5" s="7"/>
      <c r="J5" s="7"/>
    </row>
    <row r="6" spans="1:10" ht="23.4" x14ac:dyDescent="0.45">
      <c r="A6" s="207"/>
      <c r="B6" s="211"/>
      <c r="C6" s="212"/>
      <c r="D6" s="212"/>
      <c r="E6" s="212"/>
      <c r="F6" s="207"/>
      <c r="G6" s="7"/>
      <c r="H6" s="7"/>
      <c r="I6" s="7"/>
      <c r="J6" s="7"/>
    </row>
    <row r="7" spans="1:10" ht="70.2" x14ac:dyDescent="0.45">
      <c r="A7" s="208" t="s">
        <v>108</v>
      </c>
      <c r="B7" s="211">
        <v>3.5499999999999997E-2</v>
      </c>
      <c r="C7" s="212">
        <v>30000</v>
      </c>
      <c r="D7" s="212">
        <f t="shared" ref="D7:D12" si="0">C7*B7</f>
        <v>1065</v>
      </c>
      <c r="E7" s="212"/>
      <c r="F7" s="207"/>
      <c r="G7" s="7"/>
      <c r="H7" s="7"/>
      <c r="I7" s="7"/>
      <c r="J7" s="7"/>
    </row>
    <row r="8" spans="1:10" ht="23.4" x14ac:dyDescent="0.45">
      <c r="A8" s="207"/>
      <c r="B8" s="211"/>
      <c r="C8" s="212"/>
      <c r="D8" s="212"/>
      <c r="E8" s="212"/>
      <c r="F8" s="207"/>
      <c r="G8" s="7"/>
      <c r="H8" s="7"/>
      <c r="I8" s="7"/>
      <c r="J8" s="7"/>
    </row>
    <row r="9" spans="1:10" ht="23.4" x14ac:dyDescent="0.45">
      <c r="A9" s="207" t="s">
        <v>99</v>
      </c>
      <c r="B9" s="211">
        <v>3.5000000000000003E-2</v>
      </c>
      <c r="C9" s="212">
        <v>30000</v>
      </c>
      <c r="D9" s="212">
        <f t="shared" si="0"/>
        <v>1050</v>
      </c>
      <c r="E9" s="212">
        <f>(D10-D9)</f>
        <v>300</v>
      </c>
      <c r="F9" s="207"/>
      <c r="G9" s="7"/>
      <c r="H9" s="7"/>
      <c r="I9" s="7"/>
      <c r="J9" s="7"/>
    </row>
    <row r="10" spans="1:10" ht="23.4" x14ac:dyDescent="0.45">
      <c r="A10" s="207" t="s">
        <v>104</v>
      </c>
      <c r="B10" s="211">
        <v>4.4999999999999998E-2</v>
      </c>
      <c r="C10" s="212">
        <v>30000</v>
      </c>
      <c r="D10" s="212">
        <f t="shared" ref="D10" si="1">C10*B10</f>
        <v>1350</v>
      </c>
      <c r="E10" s="212"/>
      <c r="F10" s="207"/>
      <c r="G10" s="7"/>
      <c r="H10" s="7"/>
      <c r="I10" s="7"/>
      <c r="J10" s="7"/>
    </row>
    <row r="11" spans="1:10" ht="23.4" x14ac:dyDescent="0.45">
      <c r="A11" s="207"/>
      <c r="B11" s="211"/>
      <c r="C11" s="212"/>
      <c r="D11" s="212"/>
      <c r="E11" s="212"/>
      <c r="F11" s="207"/>
      <c r="G11" s="7"/>
      <c r="H11" s="7"/>
      <c r="I11" s="7"/>
      <c r="J11" s="7"/>
    </row>
    <row r="12" spans="1:10" ht="23.4" x14ac:dyDescent="0.45">
      <c r="A12" s="207" t="s">
        <v>100</v>
      </c>
      <c r="B12" s="211">
        <v>3.5999999999999997E-2</v>
      </c>
      <c r="C12" s="212">
        <v>60000</v>
      </c>
      <c r="D12" s="212">
        <f t="shared" si="0"/>
        <v>2160</v>
      </c>
      <c r="E12" s="212">
        <f>(D13-D12)</f>
        <v>450</v>
      </c>
      <c r="F12" s="207"/>
      <c r="G12" s="7"/>
      <c r="H12" s="7"/>
      <c r="I12" s="7"/>
      <c r="J12" s="7"/>
    </row>
    <row r="13" spans="1:10" ht="23.4" x14ac:dyDescent="0.45">
      <c r="A13" s="207" t="s">
        <v>105</v>
      </c>
      <c r="B13" s="211">
        <v>4.3499999999999997E-2</v>
      </c>
      <c r="C13" s="212">
        <v>60000</v>
      </c>
      <c r="D13" s="212">
        <f t="shared" ref="D13" si="2">C13*B13</f>
        <v>2610</v>
      </c>
      <c r="E13" s="212"/>
      <c r="F13" s="207"/>
      <c r="G13" s="7"/>
      <c r="H13" s="7"/>
      <c r="I13" s="7"/>
      <c r="J13" s="7"/>
    </row>
    <row r="14" spans="1:10" ht="23.4" x14ac:dyDescent="0.45">
      <c r="A14" s="207"/>
      <c r="B14" s="207"/>
      <c r="C14" s="212"/>
      <c r="D14" s="212"/>
      <c r="E14" s="207"/>
      <c r="F14" s="207"/>
      <c r="G14" s="7"/>
      <c r="H14" s="7"/>
      <c r="I14" s="7"/>
      <c r="J14" s="7"/>
    </row>
    <row r="15" spans="1:10" ht="23.4" x14ac:dyDescent="0.45">
      <c r="A15" s="207"/>
      <c r="B15" s="209" t="s">
        <v>36</v>
      </c>
      <c r="C15" s="212">
        <f>(C4+C7+C9+C12)</f>
        <v>190000</v>
      </c>
      <c r="D15" s="212"/>
      <c r="E15" s="212">
        <f>SUM(E4:E14)</f>
        <v>1492</v>
      </c>
      <c r="F15" s="207"/>
      <c r="G15" s="7"/>
      <c r="H15" s="7"/>
      <c r="I15" s="7"/>
      <c r="J15" s="7"/>
    </row>
    <row r="16" spans="1:10" ht="23.4" x14ac:dyDescent="0.45">
      <c r="A16" s="207"/>
      <c r="B16" s="207"/>
      <c r="C16" s="207"/>
      <c r="D16" s="207"/>
      <c r="E16" s="207"/>
      <c r="F16" s="207"/>
      <c r="G16" s="7"/>
      <c r="H16" s="7"/>
      <c r="I16" s="7"/>
      <c r="J16" s="7"/>
    </row>
    <row r="17" spans="1:10" ht="23.4" x14ac:dyDescent="0.45">
      <c r="A17" s="207"/>
      <c r="B17" s="207"/>
      <c r="C17" s="207"/>
      <c r="D17" s="207"/>
      <c r="E17" s="207"/>
      <c r="F17" s="207"/>
      <c r="G17" s="7"/>
      <c r="H17" s="7"/>
      <c r="I17" s="7"/>
      <c r="J17" s="7"/>
    </row>
    <row r="18" spans="1:10" x14ac:dyDescent="0.3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x14ac:dyDescent="0.3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x14ac:dyDescent="0.3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x14ac:dyDescent="0.3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x14ac:dyDescent="0.3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x14ac:dyDescent="0.3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x14ac:dyDescent="0.3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x14ac:dyDescent="0.3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x14ac:dyDescent="0.3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x14ac:dyDescent="0.3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x14ac:dyDescent="0.3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x14ac:dyDescent="0.3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x14ac:dyDescent="0.3">
      <c r="A30" s="7"/>
      <c r="B30" s="7"/>
      <c r="C30" s="7"/>
      <c r="D30" s="7"/>
      <c r="E30" s="7"/>
      <c r="F30" s="7"/>
      <c r="G30" s="7"/>
      <c r="H30" s="7"/>
      <c r="I30" s="7"/>
      <c r="J30" s="7"/>
    </row>
  </sheetData>
  <phoneticPr fontId="14" type="noConversion"/>
  <pageMargins left="0.7" right="0.7" top="0.75" bottom="0.75" header="0.3" footer="0.3"/>
  <pageSetup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40F486A2F0C94595FD9866813BB5B9" ma:contentTypeVersion="16" ma:contentTypeDescription="Create a new document." ma:contentTypeScope="" ma:versionID="7c8338790c094c171443d8f05e9f9eee">
  <xsd:schema xmlns:xsd="http://www.w3.org/2001/XMLSchema" xmlns:xs="http://www.w3.org/2001/XMLSchema" xmlns:p="http://schemas.microsoft.com/office/2006/metadata/properties" xmlns:ns2="7e64026e-34dd-4bd7-8b89-fc6698852c39" xmlns:ns3="aeee73af-8f19-4368-9c21-f43350e77a6e" targetNamespace="http://schemas.microsoft.com/office/2006/metadata/properties" ma:root="true" ma:fieldsID="6898ab0a412e362b90ece4d457258e3d" ns2:_="" ns3:_="">
    <xsd:import namespace="7e64026e-34dd-4bd7-8b89-fc6698852c39"/>
    <xsd:import namespace="aeee73af-8f19-4368-9c21-f43350e77a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4026e-34dd-4bd7-8b89-fc6698852c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1ad9bc2-315f-4059-a33a-c582760e7f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e73af-8f19-4368-9c21-f43350e77a6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4b731e8-3544-4bce-bb1d-3638ae219acd}" ma:internalName="TaxCatchAll" ma:showField="CatchAllData" ma:web="aeee73af-8f19-4368-9c21-f43350e77a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FDF44A-4D61-40F6-993C-41D26B00DE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D38644-161B-4D8F-8038-8D8B8C51FE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4026e-34dd-4bd7-8b89-fc6698852c39"/>
    <ds:schemaRef ds:uri="aeee73af-8f19-4368-9c21-f43350e77a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Financial Statement</vt:lpstr>
      <vt:lpstr>Revenue</vt:lpstr>
      <vt:lpstr>Expenses</vt:lpstr>
      <vt:lpstr>Misc </vt:lpstr>
      <vt:lpstr>'Financial Statement'!Print_Area</vt:lpstr>
      <vt:lpstr>'Misc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Tyler Coenen</cp:lastModifiedBy>
  <cp:lastPrinted>2023-02-21T14:22:36Z</cp:lastPrinted>
  <dcterms:created xsi:type="dcterms:W3CDTF">2021-12-23T19:39:58Z</dcterms:created>
  <dcterms:modified xsi:type="dcterms:W3CDTF">2023-02-21T14:22:38Z</dcterms:modified>
</cp:coreProperties>
</file>